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80" tabRatio="936" activeTab="6"/>
  </bookViews>
  <sheets>
    <sheet name="2020年全县一般公共预算 " sheetId="1" r:id="rId1"/>
    <sheet name="2020年县本级一般公共预算" sheetId="2" r:id="rId2"/>
    <sheet name="2020年全县政府基金" sheetId="3" r:id="rId3"/>
    <sheet name="2020年县本级政府基金 " sheetId="4" r:id="rId4"/>
    <sheet name="2020年国有资本经营" sheetId="5" r:id="rId5"/>
    <sheet name="2020年县本级国有资本经营" sheetId="6" r:id="rId6"/>
    <sheet name="2021年全县一般公共预算" sheetId="7" r:id="rId7"/>
    <sheet name="2021年县本级一般公共预算" sheetId="8" r:id="rId8"/>
    <sheet name="2021年全县政府基金" sheetId="9" r:id="rId9"/>
    <sheet name="2021年县本级政府基金" sheetId="10" r:id="rId10"/>
    <sheet name="2021年国有资本经营" sheetId="11" r:id="rId11"/>
    <sheet name="2021年县本级国有资本经营" sheetId="12" r:id="rId12"/>
  </sheets>
  <definedNames>
    <definedName name="_xlnm.Print_Area" localSheetId="4">'2020年国有资本经营'!$A$1:$J$10</definedName>
    <definedName name="_xlnm.Print_Area" localSheetId="0">'2020年全县一般公共预算 '!$A$1:$J$39</definedName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<sst xmlns="http://schemas.openxmlformats.org/spreadsheetml/2006/main" count="571" uniqueCount="118">
  <si>
    <t>附件1</t>
  </si>
  <si>
    <t>2020年全县一般公共预算收支执行情况表</t>
  </si>
  <si>
    <t>预算科目</t>
  </si>
  <si>
    <t>年  初
预算数</t>
  </si>
  <si>
    <t>调  整
预算数</t>
  </si>
  <si>
    <t>执行数</t>
  </si>
  <si>
    <t>同 比
增减%</t>
  </si>
  <si>
    <t>收入总计</t>
  </si>
  <si>
    <t>支出总计</t>
  </si>
  <si>
    <t>一、上年结余收入</t>
  </si>
  <si>
    <t>一、本年度支出</t>
  </si>
  <si>
    <t>二、本年度收入</t>
  </si>
  <si>
    <t>一般公共服务支出</t>
  </si>
  <si>
    <t>（一）税收收入</t>
  </si>
  <si>
    <t>国防支出</t>
  </si>
  <si>
    <t>增值税</t>
  </si>
  <si>
    <t>公共安全支出</t>
  </si>
  <si>
    <t>营业税</t>
  </si>
  <si>
    <t>教育支出</t>
  </si>
  <si>
    <t>企业所得税</t>
  </si>
  <si>
    <t>科学技术支出</t>
  </si>
  <si>
    <t>个人所得税</t>
  </si>
  <si>
    <t>文化旅游体育与传媒支出</t>
  </si>
  <si>
    <t>资源税</t>
  </si>
  <si>
    <t>社会保障和就业支出</t>
  </si>
  <si>
    <t>城市维护建设税</t>
  </si>
  <si>
    <t>卫生健康支出</t>
  </si>
  <si>
    <t>房产税</t>
  </si>
  <si>
    <t>节能环保支出</t>
  </si>
  <si>
    <t>印花税</t>
  </si>
  <si>
    <t>城乡社区支出</t>
  </si>
  <si>
    <t>城镇土地使用税</t>
  </si>
  <si>
    <t>农林水支出</t>
  </si>
  <si>
    <t>土地增值税</t>
  </si>
  <si>
    <t>交通运输支出</t>
  </si>
  <si>
    <t>环境保护税</t>
  </si>
  <si>
    <t>资源勘探信息等支出</t>
  </si>
  <si>
    <t>耕地占用税</t>
  </si>
  <si>
    <t>商业服务业等支出</t>
  </si>
  <si>
    <t>契税</t>
  </si>
  <si>
    <t>金融支出</t>
  </si>
  <si>
    <t>其他税收收入</t>
  </si>
  <si>
    <t>援助其他地区支出</t>
  </si>
  <si>
    <t>（二）非税收入</t>
  </si>
  <si>
    <t>自然资源海洋气象等支出</t>
  </si>
  <si>
    <t>　　专项收入</t>
  </si>
  <si>
    <t>住房保障支出</t>
  </si>
  <si>
    <t>　　行政事业性收费收入</t>
  </si>
  <si>
    <t>粮油物资储备支出</t>
  </si>
  <si>
    <t>　　罚没收入</t>
  </si>
  <si>
    <t>灾害防治及应急管理支出</t>
  </si>
  <si>
    <t>　　国有资本经营收入</t>
  </si>
  <si>
    <t>其他支出</t>
  </si>
  <si>
    <t>　　国有资源（资产）有偿使用收入</t>
  </si>
  <si>
    <t>债务付息支出</t>
  </si>
  <si>
    <t xml:space="preserve">    政府住房基金收入</t>
  </si>
  <si>
    <t>债务发行支出</t>
  </si>
  <si>
    <t>　　其他收入</t>
  </si>
  <si>
    <t>预备费</t>
  </si>
  <si>
    <t>三、上级补助收入</t>
  </si>
  <si>
    <t>二、上解上级支出</t>
  </si>
  <si>
    <t>返还性收入</t>
  </si>
  <si>
    <t>三、债务还本支出</t>
  </si>
  <si>
    <t>一般性转移支付收入</t>
  </si>
  <si>
    <t>四、安排预算稳定调节基金</t>
  </si>
  <si>
    <t>专项转移支付收入</t>
  </si>
  <si>
    <t>四、债务转贷收入</t>
  </si>
  <si>
    <t>五、调入预算稳定调节基金</t>
  </si>
  <si>
    <t>六、调入资金</t>
  </si>
  <si>
    <t>结余情况</t>
  </si>
  <si>
    <t>年终结余</t>
  </si>
  <si>
    <r>
      <t xml:space="preserve">       </t>
    </r>
    <r>
      <rPr>
        <sz val="12"/>
        <rFont val="宋体"/>
        <family val="0"/>
      </rPr>
      <t>其中：结转下年项目支出</t>
    </r>
  </si>
  <si>
    <t>附件2</t>
  </si>
  <si>
    <t>2020年县本级一般公共预算收支执行情况表</t>
  </si>
  <si>
    <t>单位：万元</t>
  </si>
  <si>
    <t>四、补助下级支出</t>
  </si>
  <si>
    <t>五、安排预算稳定调节基金</t>
  </si>
  <si>
    <t xml:space="preserve">  年终结余</t>
  </si>
  <si>
    <r>
      <t xml:space="preserve">        </t>
    </r>
    <r>
      <rPr>
        <sz val="12"/>
        <rFont val="宋体"/>
        <family val="0"/>
      </rPr>
      <t>其中：结转下年项目支出</t>
    </r>
  </si>
  <si>
    <t>附件3</t>
  </si>
  <si>
    <t>2020年全县政府性基金预算收支执行情况表</t>
  </si>
  <si>
    <t>国有土地使用权出让收入</t>
  </si>
  <si>
    <t>城市基础设施配套费收入</t>
  </si>
  <si>
    <t>污水处理费收入</t>
  </si>
  <si>
    <t>农业土地开发资金收入</t>
  </si>
  <si>
    <t>国有土地收益基金收入</t>
  </si>
  <si>
    <t>五、抗疫特别国债转移支付收入</t>
  </si>
  <si>
    <t>抗疫特别国债安排的支出</t>
  </si>
  <si>
    <t>债务发行费用支出</t>
  </si>
  <si>
    <t>三、调出资金</t>
  </si>
  <si>
    <t>四、债务还本支出</t>
  </si>
  <si>
    <r>
      <t xml:space="preserve">    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其中：结转下年项目支出</t>
    </r>
  </si>
  <si>
    <t>附件4</t>
  </si>
  <si>
    <t>2020年县本级政府性基金预算收支执行情况表</t>
  </si>
  <si>
    <t>五、补助下级支出</t>
  </si>
  <si>
    <t>附件5</t>
  </si>
  <si>
    <t>2020年全县国有资本经营预算收支执行情况表</t>
  </si>
  <si>
    <t>二、调出资金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</si>
  <si>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0p</t>
  </si>
  <si>
    <t>附件6</t>
  </si>
  <si>
    <t>2020年县本级国有资本经营预算收支执行情况表</t>
  </si>
  <si>
    <t>附件7</t>
  </si>
  <si>
    <t>2021年全县一般公共预算收支预算情况表</t>
  </si>
  <si>
    <r>
      <t>20</t>
    </r>
    <r>
      <rPr>
        <b/>
        <sz val="12"/>
        <rFont val="宋体"/>
        <family val="0"/>
      </rPr>
      <t>20</t>
    </r>
    <r>
      <rPr>
        <b/>
        <sz val="12"/>
        <rFont val="宋体"/>
        <family val="0"/>
      </rPr>
      <t>年
执行数</t>
    </r>
  </si>
  <si>
    <r>
      <t>202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年
预算数</t>
    </r>
  </si>
  <si>
    <t>增减%</t>
  </si>
  <si>
    <t>年初预算数</t>
  </si>
  <si>
    <t xml:space="preserve">       其中：结转下年项目支出</t>
  </si>
  <si>
    <t>附件8</t>
  </si>
  <si>
    <t>2021年县本级一般公共预算收支预算情况表</t>
  </si>
  <si>
    <t>附件9</t>
  </si>
  <si>
    <t>2021年全县政府性基金预算收支预算情况表</t>
  </si>
  <si>
    <t>附件10</t>
  </si>
  <si>
    <t>2021县本级政府性基金预算收支预算情况表</t>
  </si>
  <si>
    <t>附件11</t>
  </si>
  <si>
    <t>2021年全县国有资本经营预算收支预算情况表</t>
  </si>
  <si>
    <t>附件12</t>
  </si>
  <si>
    <t>2021年县本级国有资本经营预算收支预算情况表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</si>
</sst>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</numFmts>
  <fonts count="50">
    <font>
      <sz val="12"/>
      <name val="宋体"/>
      <family val="0"/>
    </font>
    <font>
      <sz val="14"/>
      <name val="方正仿宋_GBK"/>
      <family val="4"/>
    </font>
    <font>
      <sz val="12"/>
      <name val="仿宋_GB2312"/>
      <family val="3"/>
    </font>
    <font>
      <sz val="14"/>
      <name val="黑体"/>
      <family val="3"/>
    </font>
    <font>
      <sz val="20"/>
      <name val="方正小标宋_GBK"/>
      <family val="4"/>
    </font>
    <font>
      <b/>
      <sz val="12"/>
      <name val="仿宋_GB2312"/>
      <family val="3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2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176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77" fontId="0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indent="3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right" vertical="center"/>
    </xf>
    <xf numFmtId="0" fontId="47" fillId="0" borderId="10" xfId="0" applyFont="1" applyBorder="1" applyAlignment="1">
      <alignment horizontal="right" vertical="center"/>
    </xf>
    <xf numFmtId="0" fontId="6" fillId="33" borderId="1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 indent="1"/>
    </xf>
    <xf numFmtId="0" fontId="48" fillId="33" borderId="10" xfId="0" applyFont="1" applyFill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177" fontId="0" fillId="0" borderId="10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176" fontId="47" fillId="0" borderId="10" xfId="0" applyNumberFormat="1" applyFont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48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left" vertical="center"/>
    </xf>
    <xf numFmtId="177" fontId="48" fillId="0" borderId="10" xfId="0" applyNumberFormat="1" applyFont="1" applyBorder="1" applyAlignment="1">
      <alignment vertical="center"/>
    </xf>
    <xf numFmtId="177" fontId="48" fillId="33" borderId="10" xfId="0" applyNumberFormat="1" applyFont="1" applyFill="1" applyBorder="1" applyAlignment="1">
      <alignment vertical="center"/>
    </xf>
    <xf numFmtId="0" fontId="47" fillId="0" borderId="10" xfId="0" applyFont="1" applyBorder="1" applyAlignment="1">
      <alignment horizontal="left" vertical="center" indent="2"/>
    </xf>
    <xf numFmtId="0" fontId="6" fillId="33" borderId="10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vertical="center"/>
    </xf>
    <xf numFmtId="176" fontId="2" fillId="33" borderId="10" xfId="0" applyNumberFormat="1" applyFont="1" applyFill="1" applyBorder="1" applyAlignment="1">
      <alignment vertical="center"/>
    </xf>
    <xf numFmtId="176" fontId="6" fillId="33" borderId="10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right" vertical="center"/>
    </xf>
    <xf numFmtId="177" fontId="0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right" vertical="center"/>
    </xf>
    <xf numFmtId="0" fontId="47" fillId="0" borderId="1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pane xSplit="1" ySplit="5" topLeftCell="B6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N17" sqref="N17"/>
    </sheetView>
  </sheetViews>
  <sheetFormatPr defaultColWidth="40.375" defaultRowHeight="14.25"/>
  <cols>
    <col min="1" max="1" width="33.00390625" style="61" customWidth="1"/>
    <col min="2" max="3" width="11.50390625" style="61" customWidth="1"/>
    <col min="4" max="4" width="10.375" style="61" customWidth="1"/>
    <col min="5" max="5" width="11.00390625" style="61" customWidth="1"/>
    <col min="6" max="6" width="29.875" style="61" customWidth="1"/>
    <col min="7" max="8" width="10.875" style="61" customWidth="1"/>
    <col min="9" max="9" width="9.25390625" style="61" customWidth="1"/>
    <col min="10" max="10" width="10.00390625" style="61" customWidth="1"/>
    <col min="11" max="11" width="9.375" style="61" customWidth="1"/>
    <col min="12" max="12" width="11.125" style="61" customWidth="1"/>
    <col min="13" max="13" width="9.375" style="61" customWidth="1"/>
    <col min="14" max="16384" width="40.375" style="61" customWidth="1"/>
  </cols>
  <sheetData>
    <row r="1" ht="18.75">
      <c r="A1" s="62" t="s">
        <v>0</v>
      </c>
    </row>
    <row r="2" spans="1:10" ht="27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4.25">
      <c r="A3" s="60"/>
      <c r="B3" s="60"/>
      <c r="C3" s="60"/>
      <c r="D3" s="60"/>
      <c r="E3" s="60"/>
      <c r="F3" s="60"/>
      <c r="G3" s="68"/>
      <c r="H3" s="68"/>
      <c r="I3" s="68"/>
      <c r="J3" s="68"/>
    </row>
    <row r="4" spans="1:10" s="58" customFormat="1" ht="30" customHeight="1">
      <c r="A4" s="25" t="s">
        <v>2</v>
      </c>
      <c r="B4" s="53" t="s">
        <v>3</v>
      </c>
      <c r="C4" s="53" t="s">
        <v>4</v>
      </c>
      <c r="D4" s="53" t="s">
        <v>5</v>
      </c>
      <c r="E4" s="53" t="s">
        <v>6</v>
      </c>
      <c r="F4" s="25" t="s">
        <v>2</v>
      </c>
      <c r="G4" s="53" t="s">
        <v>3</v>
      </c>
      <c r="H4" s="53" t="s">
        <v>4</v>
      </c>
      <c r="I4" s="53" t="s">
        <v>5</v>
      </c>
      <c r="J4" s="53" t="s">
        <v>6</v>
      </c>
    </row>
    <row r="5" spans="1:10" s="59" customFormat="1" ht="14.25">
      <c r="A5" s="25" t="s">
        <v>7</v>
      </c>
      <c r="B5" s="27">
        <f>SUM(B6:B7,B31,B35,B36,B37)</f>
        <v>646013</v>
      </c>
      <c r="C5" s="27">
        <f>SUM(C6:C7,C31,C35,C36,C37)</f>
        <v>723813</v>
      </c>
      <c r="D5" s="26">
        <f>SUM(D6:D7,D31,D35,D36,D37)</f>
        <v>730809</v>
      </c>
      <c r="E5" s="63"/>
      <c r="F5" s="25" t="s">
        <v>8</v>
      </c>
      <c r="G5" s="27">
        <f>SUM(G6,G31,G32,G33)</f>
        <v>646013</v>
      </c>
      <c r="H5" s="27">
        <f>SUM(H6,H31,H32,H33)</f>
        <v>723813</v>
      </c>
      <c r="I5" s="26">
        <f>SUM(I6,I31,I32,I33)</f>
        <v>725689</v>
      </c>
      <c r="J5" s="63"/>
    </row>
    <row r="6" spans="1:10" ht="14.25">
      <c r="A6" s="28" t="s">
        <v>9</v>
      </c>
      <c r="B6" s="30">
        <v>21138</v>
      </c>
      <c r="C6" s="30">
        <v>21138</v>
      </c>
      <c r="D6" s="29">
        <v>21138</v>
      </c>
      <c r="E6" s="32"/>
      <c r="F6" s="28" t="s">
        <v>10</v>
      </c>
      <c r="G6" s="30">
        <f>SUM(G7:G30)</f>
        <v>613313</v>
      </c>
      <c r="H6" s="30">
        <f>SUM(H7:H30)</f>
        <v>684113</v>
      </c>
      <c r="I6" s="29">
        <f>SUM(I7:I30)</f>
        <v>684036</v>
      </c>
      <c r="J6" s="57">
        <v>0.032</v>
      </c>
    </row>
    <row r="7" spans="1:10" ht="14.25">
      <c r="A7" s="28" t="s">
        <v>11</v>
      </c>
      <c r="B7" s="27">
        <f>SUM(B8,B23)</f>
        <v>197900</v>
      </c>
      <c r="C7" s="27">
        <f>SUM(C8,C23)</f>
        <v>190800</v>
      </c>
      <c r="D7" s="26">
        <f>SUM(D8,D23)</f>
        <v>192340</v>
      </c>
      <c r="E7" s="54">
        <v>0.03</v>
      </c>
      <c r="F7" s="33" t="s">
        <v>12</v>
      </c>
      <c r="G7" s="47">
        <v>45118</v>
      </c>
      <c r="H7" s="47">
        <v>55600</v>
      </c>
      <c r="I7" s="34">
        <v>57519</v>
      </c>
      <c r="J7" s="31"/>
    </row>
    <row r="8" spans="1:10" ht="14.25">
      <c r="A8" s="32" t="s">
        <v>13</v>
      </c>
      <c r="B8" s="29">
        <f>SUM(B9:B22)</f>
        <v>143300</v>
      </c>
      <c r="C8" s="29">
        <f>SUM(C9:C22)</f>
        <v>127800</v>
      </c>
      <c r="D8" s="29">
        <f>SUM(D9:D22)</f>
        <v>129442</v>
      </c>
      <c r="E8" s="54">
        <v>-0.056</v>
      </c>
      <c r="F8" s="33" t="s">
        <v>14</v>
      </c>
      <c r="G8" s="47">
        <v>100</v>
      </c>
      <c r="H8" s="47"/>
      <c r="I8" s="34"/>
      <c r="J8" s="31"/>
    </row>
    <row r="9" spans="1:10" ht="14.25">
      <c r="A9" s="33" t="s">
        <v>15</v>
      </c>
      <c r="B9" s="34">
        <f>63400</f>
        <v>63400</v>
      </c>
      <c r="C9" s="34">
        <v>58150</v>
      </c>
      <c r="D9" s="34">
        <v>62251</v>
      </c>
      <c r="E9" s="55"/>
      <c r="F9" s="33" t="s">
        <v>16</v>
      </c>
      <c r="G9" s="47">
        <v>20601</v>
      </c>
      <c r="H9" s="47">
        <v>20980</v>
      </c>
      <c r="I9" s="34">
        <v>20804</v>
      </c>
      <c r="J9" s="31"/>
    </row>
    <row r="10" spans="1:10" ht="14.25">
      <c r="A10" s="33" t="s">
        <v>17</v>
      </c>
      <c r="B10" s="34"/>
      <c r="C10" s="34"/>
      <c r="D10" s="34"/>
      <c r="E10" s="55"/>
      <c r="F10" s="33" t="s">
        <v>18</v>
      </c>
      <c r="G10" s="47">
        <v>141172</v>
      </c>
      <c r="H10" s="47">
        <v>151350</v>
      </c>
      <c r="I10" s="34">
        <v>154148</v>
      </c>
      <c r="J10" s="31"/>
    </row>
    <row r="11" spans="1:10" ht="14.25">
      <c r="A11" s="33" t="s">
        <v>19</v>
      </c>
      <c r="B11" s="34">
        <v>19000</v>
      </c>
      <c r="C11" s="34">
        <v>22000</v>
      </c>
      <c r="D11" s="34">
        <v>21886</v>
      </c>
      <c r="E11" s="55"/>
      <c r="F11" s="33" t="s">
        <v>20</v>
      </c>
      <c r="G11" s="47">
        <v>3325</v>
      </c>
      <c r="H11" s="47">
        <v>3580</v>
      </c>
      <c r="I11" s="34">
        <v>3682</v>
      </c>
      <c r="J11" s="31"/>
    </row>
    <row r="12" spans="1:10" ht="14.25">
      <c r="A12" s="33" t="s">
        <v>21</v>
      </c>
      <c r="B12" s="34">
        <v>15000</v>
      </c>
      <c r="C12" s="34">
        <v>9500</v>
      </c>
      <c r="D12" s="34">
        <v>9260</v>
      </c>
      <c r="E12" s="55"/>
      <c r="F12" s="33" t="s">
        <v>22</v>
      </c>
      <c r="G12" s="47">
        <v>8386</v>
      </c>
      <c r="H12" s="47">
        <v>9200</v>
      </c>
      <c r="I12" s="34">
        <v>9203</v>
      </c>
      <c r="J12" s="31"/>
    </row>
    <row r="13" spans="1:10" ht="14.25">
      <c r="A13" s="33" t="s">
        <v>23</v>
      </c>
      <c r="B13" s="34">
        <v>2000</v>
      </c>
      <c r="C13" s="34">
        <v>2500</v>
      </c>
      <c r="D13" s="34">
        <v>2511</v>
      </c>
      <c r="E13" s="55"/>
      <c r="F13" s="33" t="s">
        <v>24</v>
      </c>
      <c r="G13" s="47">
        <v>91073</v>
      </c>
      <c r="H13" s="47">
        <v>96900</v>
      </c>
      <c r="I13" s="34">
        <v>96130</v>
      </c>
      <c r="J13" s="31"/>
    </row>
    <row r="14" spans="1:10" ht="14.25">
      <c r="A14" s="33" t="s">
        <v>25</v>
      </c>
      <c r="B14" s="34">
        <v>5900</v>
      </c>
      <c r="C14" s="34">
        <v>7000</v>
      </c>
      <c r="D14" s="34">
        <v>6216</v>
      </c>
      <c r="E14" s="55"/>
      <c r="F14" s="33" t="s">
        <v>26</v>
      </c>
      <c r="G14" s="47">
        <v>83036</v>
      </c>
      <c r="H14" s="47">
        <v>95960</v>
      </c>
      <c r="I14" s="34">
        <v>95929</v>
      </c>
      <c r="J14" s="31"/>
    </row>
    <row r="15" spans="1:10" ht="14.25">
      <c r="A15" s="33" t="s">
        <v>27</v>
      </c>
      <c r="B15" s="34">
        <v>2500</v>
      </c>
      <c r="C15" s="34">
        <v>3000</v>
      </c>
      <c r="D15" s="34">
        <v>2571</v>
      </c>
      <c r="E15" s="55"/>
      <c r="F15" s="33" t="s">
        <v>28</v>
      </c>
      <c r="G15" s="47">
        <v>23120</v>
      </c>
      <c r="H15" s="47">
        <v>24270</v>
      </c>
      <c r="I15" s="34">
        <v>24265</v>
      </c>
      <c r="J15" s="31"/>
    </row>
    <row r="16" spans="1:10" ht="14.25">
      <c r="A16" s="33" t="s">
        <v>29</v>
      </c>
      <c r="B16" s="34">
        <v>2500</v>
      </c>
      <c r="C16" s="34">
        <v>2000</v>
      </c>
      <c r="D16" s="34">
        <v>2053</v>
      </c>
      <c r="E16" s="55"/>
      <c r="F16" s="33" t="s">
        <v>30</v>
      </c>
      <c r="G16" s="47">
        <v>21930</v>
      </c>
      <c r="H16" s="47">
        <v>11850</v>
      </c>
      <c r="I16" s="34">
        <v>13002</v>
      </c>
      <c r="J16" s="31"/>
    </row>
    <row r="17" spans="1:10" ht="14.25">
      <c r="A17" s="33" t="s">
        <v>31</v>
      </c>
      <c r="B17" s="34">
        <v>4000</v>
      </c>
      <c r="C17" s="34">
        <v>3500</v>
      </c>
      <c r="D17" s="34">
        <v>3335</v>
      </c>
      <c r="E17" s="55"/>
      <c r="F17" s="33" t="s">
        <v>32</v>
      </c>
      <c r="G17" s="47">
        <v>91679</v>
      </c>
      <c r="H17" s="47">
        <v>108600</v>
      </c>
      <c r="I17" s="34">
        <v>109299</v>
      </c>
      <c r="J17" s="31"/>
    </row>
    <row r="18" spans="1:10" ht="14.25">
      <c r="A18" s="33" t="s">
        <v>33</v>
      </c>
      <c r="B18" s="34">
        <v>9500</v>
      </c>
      <c r="C18" s="34">
        <v>7500</v>
      </c>
      <c r="D18" s="34">
        <v>7488</v>
      </c>
      <c r="E18" s="55"/>
      <c r="F18" s="33" t="s">
        <v>34</v>
      </c>
      <c r="G18" s="47">
        <v>30909</v>
      </c>
      <c r="H18" s="47">
        <v>44940</v>
      </c>
      <c r="I18" s="34">
        <v>38591</v>
      </c>
      <c r="J18" s="31"/>
    </row>
    <row r="19" spans="1:10" ht="14.25">
      <c r="A19" s="33" t="s">
        <v>35</v>
      </c>
      <c r="B19" s="34">
        <v>600</v>
      </c>
      <c r="C19" s="34">
        <v>650</v>
      </c>
      <c r="D19" s="34">
        <v>582</v>
      </c>
      <c r="E19" s="55"/>
      <c r="F19" s="33" t="s">
        <v>36</v>
      </c>
      <c r="G19" s="47">
        <v>7072</v>
      </c>
      <c r="H19" s="47">
        <v>10774</v>
      </c>
      <c r="I19" s="34">
        <v>10733</v>
      </c>
      <c r="J19" s="31"/>
    </row>
    <row r="20" spans="1:10" ht="14.25">
      <c r="A20" s="33" t="s">
        <v>37</v>
      </c>
      <c r="B20" s="34">
        <v>7400</v>
      </c>
      <c r="C20" s="34">
        <v>2000</v>
      </c>
      <c r="D20" s="34">
        <v>2031</v>
      </c>
      <c r="E20" s="55"/>
      <c r="F20" s="33" t="s">
        <v>38</v>
      </c>
      <c r="G20" s="37">
        <v>2096</v>
      </c>
      <c r="H20" s="37">
        <v>565</v>
      </c>
      <c r="I20" s="34">
        <v>954</v>
      </c>
      <c r="J20" s="31"/>
    </row>
    <row r="21" spans="1:10" ht="14.25">
      <c r="A21" s="33" t="s">
        <v>39</v>
      </c>
      <c r="B21" s="34">
        <v>11500</v>
      </c>
      <c r="C21" s="34">
        <v>10000</v>
      </c>
      <c r="D21" s="34">
        <v>9132</v>
      </c>
      <c r="E21" s="55"/>
      <c r="F21" s="33" t="s">
        <v>40</v>
      </c>
      <c r="G21" s="37">
        <v>50</v>
      </c>
      <c r="H21" s="37">
        <v>343</v>
      </c>
      <c r="I21" s="34">
        <v>438</v>
      </c>
      <c r="J21" s="31"/>
    </row>
    <row r="22" spans="1:10" ht="14.25">
      <c r="A22" s="33" t="s">
        <v>41</v>
      </c>
      <c r="B22" s="37"/>
      <c r="C22" s="37"/>
      <c r="D22" s="34">
        <v>126</v>
      </c>
      <c r="E22" s="56"/>
      <c r="F22" s="33" t="s">
        <v>42</v>
      </c>
      <c r="G22" s="37"/>
      <c r="H22" s="37"/>
      <c r="I22" s="34"/>
      <c r="J22" s="31"/>
    </row>
    <row r="23" spans="1:10" ht="14.25">
      <c r="A23" s="32" t="s">
        <v>43</v>
      </c>
      <c r="B23" s="30">
        <f>SUM(B24:B30)</f>
        <v>54600</v>
      </c>
      <c r="C23" s="30">
        <f>SUM(C24:C30)</f>
        <v>63000</v>
      </c>
      <c r="D23" s="29">
        <f>SUM(D24:D30)</f>
        <v>62898</v>
      </c>
      <c r="E23" s="57">
        <v>0.269</v>
      </c>
      <c r="F23" s="33" t="s">
        <v>44</v>
      </c>
      <c r="G23" s="37">
        <v>2531</v>
      </c>
      <c r="H23" s="37">
        <v>2860</v>
      </c>
      <c r="I23" s="34">
        <v>3159</v>
      </c>
      <c r="J23" s="31"/>
    </row>
    <row r="24" spans="1:10" ht="14.25">
      <c r="A24" s="31" t="s">
        <v>45</v>
      </c>
      <c r="B24" s="34">
        <v>9700</v>
      </c>
      <c r="C24" s="34">
        <v>7700</v>
      </c>
      <c r="D24" s="34">
        <v>5210</v>
      </c>
      <c r="E24" s="31"/>
      <c r="F24" s="33" t="s">
        <v>46</v>
      </c>
      <c r="G24" s="37">
        <v>17864</v>
      </c>
      <c r="H24" s="37">
        <v>26910</v>
      </c>
      <c r="I24" s="34">
        <v>25681</v>
      </c>
      <c r="J24" s="31"/>
    </row>
    <row r="25" spans="1:10" ht="14.25">
      <c r="A25" s="31" t="s">
        <v>47</v>
      </c>
      <c r="B25" s="34">
        <v>4500</v>
      </c>
      <c r="C25" s="34">
        <v>3000</v>
      </c>
      <c r="D25" s="34">
        <v>2965</v>
      </c>
      <c r="E25" s="31"/>
      <c r="F25" s="33" t="s">
        <v>48</v>
      </c>
      <c r="G25" s="37">
        <v>1550</v>
      </c>
      <c r="H25" s="37">
        <v>1480</v>
      </c>
      <c r="I25" s="34">
        <v>1537</v>
      </c>
      <c r="J25" s="31"/>
    </row>
    <row r="26" spans="1:10" ht="14.25">
      <c r="A26" s="31" t="s">
        <v>49</v>
      </c>
      <c r="B26" s="34">
        <v>5500</v>
      </c>
      <c r="C26" s="34">
        <v>3500</v>
      </c>
      <c r="D26" s="34">
        <v>3423</v>
      </c>
      <c r="E26" s="31"/>
      <c r="F26" s="33" t="s">
        <v>50</v>
      </c>
      <c r="G26" s="37">
        <v>2243</v>
      </c>
      <c r="H26" s="37">
        <v>4450</v>
      </c>
      <c r="I26" s="34">
        <v>5445</v>
      </c>
      <c r="J26" s="31"/>
    </row>
    <row r="27" spans="1:10" ht="14.25">
      <c r="A27" s="31" t="s">
        <v>51</v>
      </c>
      <c r="B27" s="34"/>
      <c r="C27" s="34"/>
      <c r="D27" s="34"/>
      <c r="E27" s="31"/>
      <c r="F27" s="33" t="s">
        <v>52</v>
      </c>
      <c r="G27" s="37">
        <v>200</v>
      </c>
      <c r="H27" s="37"/>
      <c r="I27" s="34"/>
      <c r="J27" s="31"/>
    </row>
    <row r="28" spans="1:10" ht="14.25">
      <c r="A28" s="31" t="s">
        <v>53</v>
      </c>
      <c r="B28" s="34">
        <v>33800</v>
      </c>
      <c r="C28" s="34">
        <v>47100</v>
      </c>
      <c r="D28" s="34">
        <v>49652</v>
      </c>
      <c r="E28" s="31"/>
      <c r="F28" s="33" t="s">
        <v>54</v>
      </c>
      <c r="G28" s="37">
        <v>13127</v>
      </c>
      <c r="H28" s="37">
        <v>13500</v>
      </c>
      <c r="I28" s="34">
        <v>13516</v>
      </c>
      <c r="J28" s="31"/>
    </row>
    <row r="29" spans="1:10" ht="14.25">
      <c r="A29" s="39" t="s">
        <v>55</v>
      </c>
      <c r="B29" s="34">
        <v>600</v>
      </c>
      <c r="C29" s="34">
        <v>500</v>
      </c>
      <c r="D29" s="34">
        <v>500</v>
      </c>
      <c r="E29" s="31"/>
      <c r="F29" s="33" t="s">
        <v>56</v>
      </c>
      <c r="G29" s="37">
        <v>1</v>
      </c>
      <c r="H29" s="37">
        <v>1</v>
      </c>
      <c r="I29" s="34">
        <v>1</v>
      </c>
      <c r="J29" s="32"/>
    </row>
    <row r="30" spans="1:10" ht="14.25">
      <c r="A30" s="31" t="s">
        <v>57</v>
      </c>
      <c r="B30" s="34">
        <v>500</v>
      </c>
      <c r="C30" s="34">
        <v>1200</v>
      </c>
      <c r="D30" s="34">
        <v>1148</v>
      </c>
      <c r="E30" s="31"/>
      <c r="F30" s="33" t="s">
        <v>58</v>
      </c>
      <c r="G30" s="37">
        <v>6130</v>
      </c>
      <c r="H30" s="37"/>
      <c r="I30" s="34"/>
      <c r="J30" s="32"/>
    </row>
    <row r="31" spans="1:10" ht="14.25">
      <c r="A31" s="32" t="s">
        <v>59</v>
      </c>
      <c r="B31" s="30">
        <f>SUM(B32:B34)</f>
        <v>410000</v>
      </c>
      <c r="C31" s="30">
        <f>SUM(C32:C34)</f>
        <v>440000</v>
      </c>
      <c r="D31" s="29">
        <f>SUM(D32:D34)</f>
        <v>439456</v>
      </c>
      <c r="E31" s="32"/>
      <c r="F31" s="32" t="s">
        <v>60</v>
      </c>
      <c r="G31" s="30">
        <v>25000</v>
      </c>
      <c r="H31" s="30">
        <v>32000</v>
      </c>
      <c r="I31" s="29">
        <v>32353</v>
      </c>
      <c r="J31" s="32"/>
    </row>
    <row r="32" spans="1:10" ht="14.25">
      <c r="A32" s="33" t="s">
        <v>61</v>
      </c>
      <c r="B32" s="34">
        <v>4807</v>
      </c>
      <c r="C32" s="34">
        <v>4807</v>
      </c>
      <c r="D32" s="34">
        <v>4807</v>
      </c>
      <c r="E32" s="31"/>
      <c r="F32" s="28" t="s">
        <v>62</v>
      </c>
      <c r="G32" s="30">
        <v>7700</v>
      </c>
      <c r="H32" s="30">
        <v>7700</v>
      </c>
      <c r="I32" s="29">
        <v>7760</v>
      </c>
      <c r="J32" s="32"/>
    </row>
    <row r="33" spans="1:10" s="60" customFormat="1" ht="14.25">
      <c r="A33" s="33" t="s">
        <v>63</v>
      </c>
      <c r="B33" s="34">
        <v>285193</v>
      </c>
      <c r="C33" s="34">
        <v>340193</v>
      </c>
      <c r="D33" s="34">
        <v>356865</v>
      </c>
      <c r="E33" s="31"/>
      <c r="F33" s="28" t="s">
        <v>64</v>
      </c>
      <c r="G33" s="32"/>
      <c r="H33" s="32"/>
      <c r="I33" s="29">
        <v>1540</v>
      </c>
      <c r="J33" s="32"/>
    </row>
    <row r="34" spans="1:10" ht="14.25">
      <c r="A34" s="33" t="s">
        <v>65</v>
      </c>
      <c r="B34" s="34">
        <v>120000</v>
      </c>
      <c r="C34" s="34">
        <v>95000</v>
      </c>
      <c r="D34" s="34">
        <v>77784</v>
      </c>
      <c r="E34" s="31"/>
      <c r="F34" s="39"/>
      <c r="G34" s="64"/>
      <c r="H34" s="64"/>
      <c r="I34" s="51"/>
      <c r="J34" s="64"/>
    </row>
    <row r="35" spans="1:10" ht="14.25">
      <c r="A35" s="32" t="s">
        <v>66</v>
      </c>
      <c r="B35" s="30">
        <v>7700</v>
      </c>
      <c r="C35" s="30">
        <v>52600</v>
      </c>
      <c r="D35" s="29">
        <v>52600</v>
      </c>
      <c r="E35" s="32"/>
      <c r="F35" s="31"/>
      <c r="G35" s="31"/>
      <c r="H35" s="31"/>
      <c r="I35" s="34"/>
      <c r="J35" s="31"/>
    </row>
    <row r="36" spans="1:10" ht="14.25">
      <c r="A36" s="32" t="s">
        <v>67</v>
      </c>
      <c r="B36" s="30">
        <v>1275</v>
      </c>
      <c r="C36" s="30">
        <v>1275</v>
      </c>
      <c r="D36" s="29">
        <v>1275</v>
      </c>
      <c r="E36" s="32"/>
      <c r="F36" s="31"/>
      <c r="G36" s="31"/>
      <c r="H36" s="31"/>
      <c r="I36" s="34"/>
      <c r="J36" s="31"/>
    </row>
    <row r="37" spans="1:10" ht="14.25">
      <c r="A37" s="32" t="s">
        <v>68</v>
      </c>
      <c r="B37" s="30">
        <v>8000</v>
      </c>
      <c r="C37" s="30">
        <v>18000</v>
      </c>
      <c r="D37" s="29">
        <v>24000</v>
      </c>
      <c r="E37" s="32"/>
      <c r="F37" s="31"/>
      <c r="G37" s="31"/>
      <c r="H37" s="31"/>
      <c r="I37" s="34"/>
      <c r="J37" s="31"/>
    </row>
    <row r="38" spans="1:10" ht="14.25" customHeight="1">
      <c r="A38" s="69" t="s">
        <v>69</v>
      </c>
      <c r="B38" s="69"/>
      <c r="C38" s="69"/>
      <c r="D38" s="69"/>
      <c r="E38" s="69"/>
      <c r="F38" s="65" t="s">
        <v>70</v>
      </c>
      <c r="G38" s="32">
        <f>B5-G5</f>
        <v>0</v>
      </c>
      <c r="H38" s="32">
        <f>C5-H5</f>
        <v>0</v>
      </c>
      <c r="I38" s="29">
        <f>D5-I5</f>
        <v>5120</v>
      </c>
      <c r="J38" s="32"/>
    </row>
    <row r="39" spans="1:10" ht="14.25" customHeight="1">
      <c r="A39" s="69"/>
      <c r="B39" s="69"/>
      <c r="C39" s="69"/>
      <c r="D39" s="69"/>
      <c r="E39" s="69"/>
      <c r="F39" s="39" t="s">
        <v>71</v>
      </c>
      <c r="G39" s="31">
        <v>0</v>
      </c>
      <c r="H39" s="31">
        <v>0</v>
      </c>
      <c r="I39" s="34">
        <v>5120</v>
      </c>
      <c r="J39" s="31"/>
    </row>
    <row r="40" spans="1:10" ht="14.25">
      <c r="A40" s="66"/>
      <c r="B40" s="66"/>
      <c r="C40" s="66"/>
      <c r="D40" s="66"/>
      <c r="E40" s="66"/>
      <c r="F40" s="66"/>
      <c r="G40" s="66"/>
      <c r="H40" s="66"/>
      <c r="I40" s="66"/>
      <c r="J40" s="66"/>
    </row>
  </sheetData>
  <sheetProtection/>
  <mergeCells count="3">
    <mergeCell ref="A2:J2"/>
    <mergeCell ref="G3:J3"/>
    <mergeCell ref="A38:E39"/>
  </mergeCells>
  <printOptions horizontalCentered="1"/>
  <pageMargins left="0.39" right="0.31" top="0.47" bottom="0.39" header="0.16" footer="0.31"/>
  <pageSetup firstPageNumber="26" useFirstPageNumber="1" horizontalDpi="600" verticalDpi="600" orientation="landscape" paperSize="9" scale="88" r:id="rId1"/>
  <headerFooter alignWithMargins="0">
    <oddFooter>&amp;C-19-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pane xSplit="2" ySplit="5" topLeftCell="C6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L18" sqref="L18"/>
    </sheetView>
  </sheetViews>
  <sheetFormatPr defaultColWidth="9.00390625" defaultRowHeight="21" customHeight="1"/>
  <cols>
    <col min="1" max="1" width="30.375" style="2" customWidth="1"/>
    <col min="2" max="2" width="12.875" style="2" hidden="1" customWidth="1"/>
    <col min="3" max="4" width="12.875" style="2" customWidth="1"/>
    <col min="5" max="5" width="12.125" style="2" customWidth="1"/>
    <col min="6" max="6" width="32.875" style="2" customWidth="1"/>
    <col min="7" max="7" width="12.75390625" style="2" hidden="1" customWidth="1"/>
    <col min="8" max="9" width="12.75390625" style="2" customWidth="1"/>
    <col min="10" max="10" width="11.75390625" style="2" customWidth="1"/>
    <col min="11" max="16384" width="9.00390625" style="2" customWidth="1"/>
  </cols>
  <sheetData>
    <row r="1" spans="1:4" ht="21" customHeight="1">
      <c r="A1" s="3" t="s">
        <v>112</v>
      </c>
      <c r="B1" s="3"/>
      <c r="C1" s="3"/>
      <c r="D1" s="3"/>
    </row>
    <row r="2" spans="1:10" ht="24.75" customHeight="1">
      <c r="A2" s="70" t="s">
        <v>113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21" customHeight="1">
      <c r="A3" s="4"/>
      <c r="B3" s="4"/>
      <c r="C3" s="4"/>
      <c r="D3" s="4"/>
      <c r="E3" s="4"/>
      <c r="F3" s="4"/>
      <c r="G3" s="73" t="s">
        <v>74</v>
      </c>
      <c r="H3" s="73"/>
      <c r="I3" s="73"/>
      <c r="J3" s="73"/>
    </row>
    <row r="4" spans="1:10" s="1" customFormat="1" ht="28.5">
      <c r="A4" s="5" t="s">
        <v>2</v>
      </c>
      <c r="B4" s="7" t="s">
        <v>106</v>
      </c>
      <c r="C4" s="6" t="s">
        <v>103</v>
      </c>
      <c r="D4" s="6" t="s">
        <v>104</v>
      </c>
      <c r="E4" s="7" t="s">
        <v>105</v>
      </c>
      <c r="F4" s="5" t="s">
        <v>2</v>
      </c>
      <c r="G4" s="7" t="s">
        <v>106</v>
      </c>
      <c r="H4" s="6" t="s">
        <v>103</v>
      </c>
      <c r="I4" s="6" t="s">
        <v>104</v>
      </c>
      <c r="J4" s="7" t="s">
        <v>105</v>
      </c>
    </row>
    <row r="5" spans="1:10" s="1" customFormat="1" ht="27" customHeight="1">
      <c r="A5" s="5" t="s">
        <v>7</v>
      </c>
      <c r="B5" s="8">
        <f>SUM(B6:B7,B13,B14)</f>
        <v>223758</v>
      </c>
      <c r="C5" s="8">
        <f>SUM(C6:C7,C13,C14,C15)</f>
        <v>490281</v>
      </c>
      <c r="D5" s="8">
        <f>SUM(D6:D7,D13,D14)</f>
        <v>358364</v>
      </c>
      <c r="E5" s="8"/>
      <c r="F5" s="5" t="s">
        <v>8</v>
      </c>
      <c r="G5" s="8">
        <f>SUM(G6,G18,G19,G20,G21)</f>
        <v>223758</v>
      </c>
      <c r="H5" s="8">
        <f>SUM(H6,H19,H20,H21,H22)</f>
        <v>291917</v>
      </c>
      <c r="I5" s="8">
        <f>SUM(I6,I19,I20,I21,I22)</f>
        <v>358364</v>
      </c>
      <c r="J5" s="8"/>
    </row>
    <row r="6" spans="1:10" ht="21" customHeight="1">
      <c r="A6" s="9" t="s">
        <v>9</v>
      </c>
      <c r="B6" s="8">
        <v>43758</v>
      </c>
      <c r="C6" s="8">
        <v>152396</v>
      </c>
      <c r="D6" s="8">
        <v>198364</v>
      </c>
      <c r="E6" s="8"/>
      <c r="F6" s="9" t="s">
        <v>10</v>
      </c>
      <c r="G6" s="8">
        <f>SUM(G7:G16)</f>
        <v>212649</v>
      </c>
      <c r="H6" s="8">
        <f>SUM(H7:H18)</f>
        <v>243056</v>
      </c>
      <c r="I6" s="8">
        <f>SUM(I7:I18)</f>
        <v>320748</v>
      </c>
      <c r="J6" s="15">
        <f>I6/H6-1</f>
        <v>0.31964650121782645</v>
      </c>
    </row>
    <row r="7" spans="1:10" ht="21" customHeight="1">
      <c r="A7" s="9" t="s">
        <v>11</v>
      </c>
      <c r="B7" s="8">
        <f>SUM(B8:B12)</f>
        <v>120000</v>
      </c>
      <c r="C7" s="8">
        <f>SUM(C8:C12)</f>
        <v>100024</v>
      </c>
      <c r="D7" s="8">
        <f>SUM(D8:D12)</f>
        <v>100000</v>
      </c>
      <c r="E7" s="15">
        <f>D7/C7-1</f>
        <v>-0.0002399424138206374</v>
      </c>
      <c r="F7" s="12" t="s">
        <v>20</v>
      </c>
      <c r="G7" s="13"/>
      <c r="H7" s="13"/>
      <c r="I7" s="13">
        <v>0</v>
      </c>
      <c r="J7" s="13"/>
    </row>
    <row r="8" spans="1:10" ht="21" customHeight="1">
      <c r="A8" s="12" t="s">
        <v>81</v>
      </c>
      <c r="B8" s="13">
        <v>118600</v>
      </c>
      <c r="C8" s="13">
        <v>80874</v>
      </c>
      <c r="D8" s="13">
        <v>87800</v>
      </c>
      <c r="E8" s="13"/>
      <c r="F8" s="12" t="s">
        <v>22</v>
      </c>
      <c r="G8" s="13"/>
      <c r="H8" s="13">
        <v>81</v>
      </c>
      <c r="I8" s="13">
        <v>86</v>
      </c>
      <c r="J8" s="13"/>
    </row>
    <row r="9" spans="1:10" ht="21" customHeight="1">
      <c r="A9" s="12" t="s">
        <v>82</v>
      </c>
      <c r="B9" s="13"/>
      <c r="C9" s="13">
        <v>18690</v>
      </c>
      <c r="D9" s="13">
        <v>11000</v>
      </c>
      <c r="E9" s="13"/>
      <c r="F9" s="12" t="s">
        <v>24</v>
      </c>
      <c r="G9" s="13">
        <v>5309</v>
      </c>
      <c r="H9" s="13">
        <v>1980</v>
      </c>
      <c r="I9" s="13">
        <v>6548</v>
      </c>
      <c r="J9" s="13"/>
    </row>
    <row r="10" spans="1:10" ht="21" customHeight="1">
      <c r="A10" s="12" t="s">
        <v>83</v>
      </c>
      <c r="B10" s="13">
        <v>200</v>
      </c>
      <c r="C10" s="13">
        <v>100</v>
      </c>
      <c r="D10" s="13">
        <v>200</v>
      </c>
      <c r="E10" s="13"/>
      <c r="F10" s="12" t="s">
        <v>30</v>
      </c>
      <c r="G10" s="13">
        <v>114829</v>
      </c>
      <c r="H10" s="13">
        <v>86691</v>
      </c>
      <c r="I10" s="13">
        <v>184046</v>
      </c>
      <c r="J10" s="13"/>
    </row>
    <row r="11" spans="1:10" ht="21" customHeight="1">
      <c r="A11" s="12" t="s">
        <v>84</v>
      </c>
      <c r="B11" s="13">
        <v>200</v>
      </c>
      <c r="C11" s="13">
        <v>360</v>
      </c>
      <c r="D11" s="13">
        <v>500</v>
      </c>
      <c r="E11" s="13"/>
      <c r="F11" s="12" t="s">
        <v>32</v>
      </c>
      <c r="G11" s="13">
        <v>86995</v>
      </c>
      <c r="H11" s="13">
        <v>16118</v>
      </c>
      <c r="I11" s="13">
        <v>101736</v>
      </c>
      <c r="J11" s="13"/>
    </row>
    <row r="12" spans="1:10" ht="21" customHeight="1">
      <c r="A12" s="12" t="s">
        <v>85</v>
      </c>
      <c r="B12" s="13">
        <v>1000</v>
      </c>
      <c r="C12" s="13"/>
      <c r="D12" s="13">
        <v>500</v>
      </c>
      <c r="E12" s="13"/>
      <c r="F12" s="12" t="s">
        <v>34</v>
      </c>
      <c r="G12" s="13"/>
      <c r="H12" s="13"/>
      <c r="I12" s="13">
        <v>0</v>
      </c>
      <c r="J12" s="13"/>
    </row>
    <row r="13" spans="1:10" ht="21" customHeight="1">
      <c r="A13" s="11" t="s">
        <v>59</v>
      </c>
      <c r="B13" s="8">
        <v>60000</v>
      </c>
      <c r="C13" s="8">
        <v>92061</v>
      </c>
      <c r="D13" s="8">
        <v>60000</v>
      </c>
      <c r="E13" s="13"/>
      <c r="F13" s="12" t="s">
        <v>36</v>
      </c>
      <c r="G13" s="13"/>
      <c r="H13" s="13"/>
      <c r="I13" s="13">
        <v>0</v>
      </c>
      <c r="J13" s="13"/>
    </row>
    <row r="14" spans="1:10" ht="21" customHeight="1">
      <c r="A14" s="9" t="s">
        <v>66</v>
      </c>
      <c r="B14" s="8"/>
      <c r="C14" s="8">
        <v>129800</v>
      </c>
      <c r="D14" s="8"/>
      <c r="E14" s="13"/>
      <c r="F14" s="12" t="s">
        <v>38</v>
      </c>
      <c r="G14" s="13">
        <v>276</v>
      </c>
      <c r="H14" s="13"/>
      <c r="I14" s="13">
        <v>0</v>
      </c>
      <c r="J14" s="13"/>
    </row>
    <row r="15" spans="1:12" s="14" customFormat="1" ht="21" customHeight="1">
      <c r="A15" s="11" t="s">
        <v>86</v>
      </c>
      <c r="B15" s="8"/>
      <c r="C15" s="8">
        <v>16000</v>
      </c>
      <c r="D15" s="8"/>
      <c r="E15" s="8"/>
      <c r="F15" s="12" t="s">
        <v>52</v>
      </c>
      <c r="G15" s="13">
        <v>1426</v>
      </c>
      <c r="H15" s="13">
        <v>120596</v>
      </c>
      <c r="I15" s="13">
        <v>5132</v>
      </c>
      <c r="J15" s="13"/>
      <c r="K15" s="2"/>
      <c r="L15" s="2"/>
    </row>
    <row r="16" spans="1:10" ht="21" customHeight="1">
      <c r="A16" s="9"/>
      <c r="B16" s="8"/>
      <c r="C16" s="8"/>
      <c r="D16" s="8"/>
      <c r="E16" s="8"/>
      <c r="F16" s="12" t="s">
        <v>87</v>
      </c>
      <c r="G16" s="13">
        <v>3814</v>
      </c>
      <c r="H16" s="13">
        <v>7092</v>
      </c>
      <c r="I16" s="13">
        <v>7390</v>
      </c>
      <c r="J16" s="13"/>
    </row>
    <row r="17" spans="1:10" ht="21" customHeight="1">
      <c r="A17" s="9"/>
      <c r="B17" s="8"/>
      <c r="C17" s="8"/>
      <c r="D17" s="8"/>
      <c r="E17" s="8"/>
      <c r="F17" s="12" t="s">
        <v>54</v>
      </c>
      <c r="G17" s="13"/>
      <c r="H17" s="13">
        <v>10497</v>
      </c>
      <c r="I17" s="13">
        <v>15809</v>
      </c>
      <c r="J17" s="13"/>
    </row>
    <row r="18" spans="1:10" ht="21" customHeight="1">
      <c r="A18" s="16"/>
      <c r="B18" s="13"/>
      <c r="C18" s="13"/>
      <c r="D18" s="13"/>
      <c r="E18" s="13"/>
      <c r="F18" s="12" t="s">
        <v>88</v>
      </c>
      <c r="G18" s="8"/>
      <c r="H18" s="13">
        <v>1</v>
      </c>
      <c r="I18" s="8">
        <v>1</v>
      </c>
      <c r="J18" s="9"/>
    </row>
    <row r="19" spans="1:10" ht="21" customHeight="1">
      <c r="A19" s="17"/>
      <c r="B19" s="13"/>
      <c r="C19" s="13"/>
      <c r="D19" s="13"/>
      <c r="E19" s="13"/>
      <c r="F19" s="9" t="s">
        <v>60</v>
      </c>
      <c r="G19" s="9">
        <v>6909</v>
      </c>
      <c r="H19" s="9">
        <v>7008</v>
      </c>
      <c r="I19" s="9">
        <v>2000</v>
      </c>
      <c r="J19" s="8"/>
    </row>
    <row r="20" spans="1:10" ht="21" customHeight="1">
      <c r="A20" s="17"/>
      <c r="B20" s="13"/>
      <c r="C20" s="13"/>
      <c r="D20" s="13"/>
      <c r="E20" s="18"/>
      <c r="F20" s="11" t="s">
        <v>89</v>
      </c>
      <c r="G20" s="8"/>
      <c r="H20" s="8">
        <v>23600</v>
      </c>
      <c r="I20" s="8">
        <v>27600</v>
      </c>
      <c r="J20" s="8"/>
    </row>
    <row r="21" spans="1:10" ht="21" customHeight="1">
      <c r="A21" s="17"/>
      <c r="B21" s="13"/>
      <c r="C21" s="13"/>
      <c r="D21" s="13"/>
      <c r="E21" s="18"/>
      <c r="F21" s="11" t="s">
        <v>90</v>
      </c>
      <c r="G21" s="8">
        <v>4200</v>
      </c>
      <c r="H21" s="8">
        <v>9800</v>
      </c>
      <c r="I21" s="8"/>
      <c r="J21" s="13"/>
    </row>
    <row r="22" spans="1:10" ht="21" customHeight="1">
      <c r="A22" s="19"/>
      <c r="B22" s="9"/>
      <c r="C22" s="9"/>
      <c r="D22" s="9"/>
      <c r="E22" s="9"/>
      <c r="F22" s="11" t="s">
        <v>94</v>
      </c>
      <c r="G22" s="8">
        <f>B5-G5</f>
        <v>0</v>
      </c>
      <c r="H22" s="8">
        <v>8453</v>
      </c>
      <c r="I22" s="8">
        <v>8016</v>
      </c>
      <c r="J22" s="8"/>
    </row>
    <row r="23" spans="1:10" s="14" customFormat="1" ht="21" customHeight="1">
      <c r="A23" s="72" t="s">
        <v>69</v>
      </c>
      <c r="B23" s="72"/>
      <c r="C23" s="72"/>
      <c r="D23" s="72"/>
      <c r="E23" s="72"/>
      <c r="F23" s="20" t="s">
        <v>77</v>
      </c>
      <c r="G23" s="8">
        <f>G22</f>
        <v>0</v>
      </c>
      <c r="H23" s="8">
        <f>C5-H5</f>
        <v>198364</v>
      </c>
      <c r="I23" s="8">
        <f>D5-I5</f>
        <v>0</v>
      </c>
      <c r="J23" s="8"/>
    </row>
    <row r="24" spans="1:10" ht="21" customHeight="1">
      <c r="A24" s="72"/>
      <c r="B24" s="72"/>
      <c r="C24" s="72"/>
      <c r="D24" s="72"/>
      <c r="E24" s="72"/>
      <c r="F24" s="16" t="s">
        <v>78</v>
      </c>
      <c r="G24" s="17"/>
      <c r="H24" s="17">
        <f>H23</f>
        <v>198364</v>
      </c>
      <c r="I24" s="17">
        <f>I23</f>
        <v>0</v>
      </c>
      <c r="J24" s="17"/>
    </row>
    <row r="25" spans="1:10" ht="21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</row>
    <row r="26" spans="1:10" ht="21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</row>
    <row r="27" spans="1:10" ht="21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21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ht="21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21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10" ht="21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pans="1:10" ht="21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</row>
    <row r="33" spans="1:10" ht="21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</row>
    <row r="34" spans="1:10" ht="21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</row>
    <row r="35" spans="1:10" ht="21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</row>
    <row r="36" spans="1:10" ht="21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</row>
    <row r="37" spans="1:10" ht="21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</row>
    <row r="38" spans="1:10" ht="21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</row>
  </sheetData>
  <sheetProtection/>
  <mergeCells count="3">
    <mergeCell ref="A2:J2"/>
    <mergeCell ref="G3:J3"/>
    <mergeCell ref="A23:E24"/>
  </mergeCells>
  <printOptions horizontalCentered="1"/>
  <pageMargins left="0.39" right="0.31" top="0.52" bottom="0.39" header="0.16" footer="0.31"/>
  <pageSetup horizontalDpi="600" verticalDpi="600" orientation="landscape" paperSize="9" scale="88"/>
  <headerFooter alignWithMargins="0">
    <oddFooter>&amp;C—28—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N18" sqref="N18"/>
    </sheetView>
  </sheetViews>
  <sheetFormatPr defaultColWidth="9.00390625" defaultRowHeight="21" customHeight="1"/>
  <cols>
    <col min="1" max="1" width="25.625" style="2" customWidth="1"/>
    <col min="2" max="2" width="12.25390625" style="2" customWidth="1"/>
    <col min="3" max="3" width="12.00390625" style="2" customWidth="1"/>
    <col min="4" max="4" width="10.75390625" style="2" customWidth="1"/>
    <col min="5" max="5" width="25.625" style="2" customWidth="1"/>
    <col min="6" max="6" width="13.25390625" style="2" customWidth="1"/>
    <col min="7" max="7" width="10.875" style="2" customWidth="1"/>
    <col min="8" max="8" width="10.375" style="2" customWidth="1"/>
    <col min="9" max="16384" width="9.00390625" style="2" customWidth="1"/>
  </cols>
  <sheetData>
    <row r="1" ht="21" customHeight="1">
      <c r="A1" s="3" t="s">
        <v>114</v>
      </c>
    </row>
    <row r="2" spans="1:8" ht="24.75" customHeight="1">
      <c r="A2" s="70" t="s">
        <v>115</v>
      </c>
      <c r="B2" s="70"/>
      <c r="C2" s="70"/>
      <c r="D2" s="70"/>
      <c r="E2" s="70"/>
      <c r="F2" s="70"/>
      <c r="G2" s="70"/>
      <c r="H2" s="70"/>
    </row>
    <row r="3" spans="1:8" ht="21" customHeight="1">
      <c r="A3" s="4"/>
      <c r="B3" s="4"/>
      <c r="C3" s="4"/>
      <c r="D3" s="4"/>
      <c r="E3" s="4"/>
      <c r="F3" s="73" t="s">
        <v>74</v>
      </c>
      <c r="G3" s="73"/>
      <c r="H3" s="73"/>
    </row>
    <row r="4" spans="1:8" s="1" customFormat="1" ht="30" customHeight="1">
      <c r="A4" s="5" t="s">
        <v>2</v>
      </c>
      <c r="B4" s="6" t="s">
        <v>103</v>
      </c>
      <c r="C4" s="6" t="s">
        <v>104</v>
      </c>
      <c r="D4" s="7" t="s">
        <v>105</v>
      </c>
      <c r="E4" s="5" t="s">
        <v>2</v>
      </c>
      <c r="F4" s="6" t="s">
        <v>103</v>
      </c>
      <c r="G4" s="6" t="s">
        <v>104</v>
      </c>
      <c r="H4" s="7" t="s">
        <v>105</v>
      </c>
    </row>
    <row r="5" spans="1:8" s="1" customFormat="1" ht="27" customHeight="1">
      <c r="A5" s="5" t="s">
        <v>7</v>
      </c>
      <c r="B5" s="8">
        <f>SUM(B6:B8)</f>
        <v>400</v>
      </c>
      <c r="C5" s="8">
        <f>SUM(C6:C8)</f>
        <v>400</v>
      </c>
      <c r="D5" s="8"/>
      <c r="E5" s="5" t="s">
        <v>8</v>
      </c>
      <c r="F5" s="8">
        <f>SUM(F6:F7)</f>
        <v>400</v>
      </c>
      <c r="G5" s="8">
        <f>SUM(G6:G7)</f>
        <v>400</v>
      </c>
      <c r="H5" s="8"/>
    </row>
    <row r="6" spans="1:8" ht="30" customHeight="1">
      <c r="A6" s="9" t="s">
        <v>9</v>
      </c>
      <c r="B6" s="8"/>
      <c r="C6" s="8"/>
      <c r="D6" s="8"/>
      <c r="E6" s="9" t="s">
        <v>10</v>
      </c>
      <c r="F6" s="8"/>
      <c r="G6" s="8"/>
      <c r="H6" s="8"/>
    </row>
    <row r="7" spans="1:8" ht="30" customHeight="1">
      <c r="A7" s="9" t="s">
        <v>11</v>
      </c>
      <c r="B7" s="8">
        <v>400</v>
      </c>
      <c r="C7" s="8">
        <v>400</v>
      </c>
      <c r="D7" s="10">
        <f>C7/B7-1</f>
        <v>0</v>
      </c>
      <c r="E7" s="11" t="s">
        <v>97</v>
      </c>
      <c r="F7" s="8">
        <v>400</v>
      </c>
      <c r="G7" s="8">
        <v>400</v>
      </c>
      <c r="H7" s="10">
        <f>G7/F7-1</f>
        <v>0</v>
      </c>
    </row>
    <row r="8" spans="1:8" ht="30" customHeight="1">
      <c r="A8" s="11" t="s">
        <v>59</v>
      </c>
      <c r="B8" s="8"/>
      <c r="C8" s="8"/>
      <c r="D8" s="8"/>
      <c r="E8" s="12"/>
      <c r="F8" s="13"/>
      <c r="G8" s="13"/>
      <c r="H8" s="8"/>
    </row>
    <row r="9" spans="1:8" ht="30" customHeight="1">
      <c r="A9" s="12"/>
      <c r="B9" s="13"/>
      <c r="C9" s="13"/>
      <c r="D9" s="13"/>
      <c r="E9" s="12"/>
      <c r="F9" s="13"/>
      <c r="G9" s="13"/>
      <c r="H9" s="8"/>
    </row>
    <row r="10" spans="1:8" ht="30" customHeight="1">
      <c r="A10" s="72" t="s">
        <v>69</v>
      </c>
      <c r="B10" s="72"/>
      <c r="C10" s="72"/>
      <c r="D10" s="72"/>
      <c r="E10" s="5" t="s">
        <v>70</v>
      </c>
      <c r="F10" s="8">
        <v>0</v>
      </c>
      <c r="G10" s="8">
        <v>0</v>
      </c>
      <c r="H10" s="13"/>
    </row>
  </sheetData>
  <sheetProtection/>
  <mergeCells count="3">
    <mergeCell ref="A2:H2"/>
    <mergeCell ref="F3:H3"/>
    <mergeCell ref="A10:D10"/>
  </mergeCells>
  <printOptions horizontalCentered="1"/>
  <pageMargins left="0.39" right="0.31" top="0.7" bottom="0.39" header="0.16" footer="0.31"/>
  <pageSetup horizontalDpi="600" verticalDpi="600" orientation="landscape" paperSize="9" scale="88"/>
  <headerFooter alignWithMargins="0">
    <oddFooter>&amp;C—29—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P17" sqref="P17"/>
    </sheetView>
  </sheetViews>
  <sheetFormatPr defaultColWidth="9.00390625" defaultRowHeight="21" customHeight="1"/>
  <cols>
    <col min="1" max="1" width="25.625" style="2" customWidth="1"/>
    <col min="2" max="2" width="13.25390625" style="2" customWidth="1"/>
    <col min="3" max="4" width="10.75390625" style="2" customWidth="1"/>
    <col min="5" max="5" width="25.625" style="2" customWidth="1"/>
    <col min="6" max="6" width="13.00390625" style="2" customWidth="1"/>
    <col min="7" max="7" width="10.75390625" style="2" customWidth="1"/>
    <col min="8" max="8" width="10.375" style="2" customWidth="1"/>
    <col min="9" max="16384" width="9.00390625" style="2" customWidth="1"/>
  </cols>
  <sheetData>
    <row r="1" ht="21" customHeight="1">
      <c r="A1" s="3" t="s">
        <v>116</v>
      </c>
    </row>
    <row r="2" spans="1:8" ht="24.75" customHeight="1">
      <c r="A2" s="70" t="s">
        <v>117</v>
      </c>
      <c r="B2" s="70"/>
      <c r="C2" s="70"/>
      <c r="D2" s="70"/>
      <c r="E2" s="70"/>
      <c r="F2" s="70"/>
      <c r="G2" s="70"/>
      <c r="H2" s="70"/>
    </row>
    <row r="3" spans="1:8" ht="21" customHeight="1">
      <c r="A3" s="4"/>
      <c r="B3" s="4"/>
      <c r="C3" s="4"/>
      <c r="D3" s="4"/>
      <c r="E3" s="4"/>
      <c r="F3" s="73" t="s">
        <v>74</v>
      </c>
      <c r="G3" s="73"/>
      <c r="H3" s="73"/>
    </row>
    <row r="4" spans="1:8" s="1" customFormat="1" ht="28.5">
      <c r="A4" s="5" t="s">
        <v>2</v>
      </c>
      <c r="B4" s="6" t="s">
        <v>103</v>
      </c>
      <c r="C4" s="6" t="s">
        <v>104</v>
      </c>
      <c r="D4" s="7" t="s">
        <v>105</v>
      </c>
      <c r="E4" s="5" t="s">
        <v>2</v>
      </c>
      <c r="F4" s="6" t="s">
        <v>103</v>
      </c>
      <c r="G4" s="6" t="s">
        <v>104</v>
      </c>
      <c r="H4" s="7" t="s">
        <v>105</v>
      </c>
    </row>
    <row r="5" spans="1:8" s="1" customFormat="1" ht="27" customHeight="1">
      <c r="A5" s="5" t="s">
        <v>7</v>
      </c>
      <c r="B5" s="8">
        <f aca="true" t="shared" si="0" ref="B5:G5">SUM(B6:B8)</f>
        <v>400</v>
      </c>
      <c r="C5" s="8">
        <f t="shared" si="0"/>
        <v>400</v>
      </c>
      <c r="D5" s="8"/>
      <c r="E5" s="5" t="s">
        <v>8</v>
      </c>
      <c r="F5" s="8">
        <f t="shared" si="0"/>
        <v>400</v>
      </c>
      <c r="G5" s="8">
        <f t="shared" si="0"/>
        <v>400</v>
      </c>
      <c r="H5" s="8"/>
    </row>
    <row r="6" spans="1:8" ht="30" customHeight="1">
      <c r="A6" s="9" t="s">
        <v>9</v>
      </c>
      <c r="B6" s="8"/>
      <c r="C6" s="8"/>
      <c r="D6" s="8"/>
      <c r="E6" s="9" t="s">
        <v>10</v>
      </c>
      <c r="F6" s="8"/>
      <c r="G6" s="8"/>
      <c r="H6" s="8"/>
    </row>
    <row r="7" spans="1:8" ht="30" customHeight="1">
      <c r="A7" s="9" t="s">
        <v>11</v>
      </c>
      <c r="B7" s="8">
        <v>400</v>
      </c>
      <c r="C7" s="8">
        <v>400</v>
      </c>
      <c r="D7" s="10">
        <f>C7/B7-1</f>
        <v>0</v>
      </c>
      <c r="E7" s="11" t="s">
        <v>97</v>
      </c>
      <c r="F7" s="8">
        <v>400</v>
      </c>
      <c r="G7" s="8">
        <v>400</v>
      </c>
      <c r="H7" s="10">
        <f>G7/F7-1</f>
        <v>0</v>
      </c>
    </row>
    <row r="8" spans="1:8" ht="30" customHeight="1">
      <c r="A8" s="11" t="s">
        <v>59</v>
      </c>
      <c r="B8" s="8"/>
      <c r="C8" s="8"/>
      <c r="D8" s="8"/>
      <c r="E8" s="12"/>
      <c r="F8" s="8"/>
      <c r="G8" s="8"/>
      <c r="H8" s="8"/>
    </row>
    <row r="9" spans="1:8" ht="30" customHeight="1">
      <c r="A9" s="12"/>
      <c r="B9" s="13"/>
      <c r="C9" s="13"/>
      <c r="D9" s="13"/>
      <c r="E9" s="12"/>
      <c r="F9" s="13"/>
      <c r="G9" s="13"/>
      <c r="H9" s="8"/>
    </row>
    <row r="10" spans="1:8" ht="30" customHeight="1">
      <c r="A10" s="72" t="s">
        <v>69</v>
      </c>
      <c r="B10" s="72"/>
      <c r="C10" s="72"/>
      <c r="D10" s="72"/>
      <c r="E10" s="5" t="s">
        <v>70</v>
      </c>
      <c r="F10" s="8">
        <v>0</v>
      </c>
      <c r="G10" s="8">
        <v>0</v>
      </c>
      <c r="H10" s="13"/>
    </row>
  </sheetData>
  <sheetProtection/>
  <mergeCells count="3">
    <mergeCell ref="A2:H2"/>
    <mergeCell ref="F3:H3"/>
    <mergeCell ref="A10:D10"/>
  </mergeCells>
  <printOptions horizontalCentered="1"/>
  <pageMargins left="0.39" right="0.31" top="0.71" bottom="0.39" header="0.16" footer="0.31"/>
  <pageSetup horizontalDpi="600" verticalDpi="600" orientation="landscape" paperSize="9" scale="88"/>
  <headerFooter alignWithMargins="0">
    <oddFooter>&amp;C—30—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pane xSplit="1" ySplit="5" topLeftCell="B9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L23" sqref="L23"/>
    </sheetView>
  </sheetViews>
  <sheetFormatPr defaultColWidth="40.375" defaultRowHeight="14.25"/>
  <cols>
    <col min="1" max="1" width="33.125" style="2" customWidth="1"/>
    <col min="2" max="2" width="10.375" style="2" customWidth="1"/>
    <col min="3" max="4" width="10.875" style="2" customWidth="1"/>
    <col min="5" max="5" width="9.875" style="2" customWidth="1"/>
    <col min="6" max="6" width="30.875" style="2" customWidth="1"/>
    <col min="7" max="9" width="10.75390625" style="2" customWidth="1"/>
    <col min="10" max="10" width="9.00390625" style="2" customWidth="1"/>
    <col min="11" max="13" width="10.875" style="2" customWidth="1"/>
    <col min="14" max="16384" width="40.375" style="2" customWidth="1"/>
  </cols>
  <sheetData>
    <row r="1" ht="15.75" customHeight="1">
      <c r="A1" s="3" t="s">
        <v>72</v>
      </c>
    </row>
    <row r="2" spans="1:10" ht="27.75" customHeight="1">
      <c r="A2" s="70" t="s">
        <v>73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4.25">
      <c r="A3" s="4"/>
      <c r="B3" s="4"/>
      <c r="C3" s="4"/>
      <c r="D3" s="4"/>
      <c r="E3" s="4"/>
      <c r="F3" s="4"/>
      <c r="G3" s="71" t="s">
        <v>74</v>
      </c>
      <c r="H3" s="71"/>
      <c r="I3" s="71"/>
      <c r="J3" s="71"/>
    </row>
    <row r="4" spans="1:10" s="1" customFormat="1" ht="28.5">
      <c r="A4" s="5" t="s">
        <v>2</v>
      </c>
      <c r="B4" s="53" t="s">
        <v>3</v>
      </c>
      <c r="C4" s="53" t="s">
        <v>4</v>
      </c>
      <c r="D4" s="53" t="s">
        <v>5</v>
      </c>
      <c r="E4" s="53" t="s">
        <v>6</v>
      </c>
      <c r="F4" s="5" t="s">
        <v>2</v>
      </c>
      <c r="G4" s="53" t="s">
        <v>3</v>
      </c>
      <c r="H4" s="53" t="s">
        <v>4</v>
      </c>
      <c r="I4" s="53" t="s">
        <v>5</v>
      </c>
      <c r="J4" s="53" t="s">
        <v>6</v>
      </c>
    </row>
    <row r="5" spans="1:10" ht="14.25">
      <c r="A5" s="5" t="s">
        <v>7</v>
      </c>
      <c r="B5" s="27">
        <f>SUM(B6:B7,B31,B35,B36,B37)</f>
        <v>645429</v>
      </c>
      <c r="C5" s="27">
        <f>SUM(C6:C7,C31,C35,C36,C37)</f>
        <v>723229</v>
      </c>
      <c r="D5" s="8">
        <f>SUM(D6:D7,D31,D35,D36,D37)</f>
        <v>730225</v>
      </c>
      <c r="E5" s="8"/>
      <c r="F5" s="5" t="s">
        <v>8</v>
      </c>
      <c r="G5" s="8">
        <f>SUM(G6,G31:G34)</f>
        <v>645429</v>
      </c>
      <c r="H5" s="8">
        <f>SUM(H6,H31:H34)</f>
        <v>723229</v>
      </c>
      <c r="I5" s="8">
        <f>SUM(I6,I31:I34)</f>
        <v>725105</v>
      </c>
      <c r="J5" s="8"/>
    </row>
    <row r="6" spans="1:10" ht="14.25">
      <c r="A6" s="11" t="s">
        <v>9</v>
      </c>
      <c r="B6" s="30">
        <v>21138</v>
      </c>
      <c r="C6" s="30">
        <v>21138</v>
      </c>
      <c r="D6" s="32">
        <v>21138</v>
      </c>
      <c r="E6" s="9"/>
      <c r="F6" s="11" t="s">
        <v>10</v>
      </c>
      <c r="G6" s="9">
        <f>SUM(G7:G30)</f>
        <v>530863</v>
      </c>
      <c r="H6" s="9">
        <f>SUM(H7:H30)</f>
        <v>601663</v>
      </c>
      <c r="I6" s="9">
        <f>SUM(I7:I30)</f>
        <v>604059</v>
      </c>
      <c r="J6" s="15">
        <v>0.044</v>
      </c>
    </row>
    <row r="7" spans="1:10" ht="14.25">
      <c r="A7" s="11" t="s">
        <v>11</v>
      </c>
      <c r="B7" s="27">
        <f>SUM(B8,B23)</f>
        <v>197900</v>
      </c>
      <c r="C7" s="27">
        <f>SUM(C8,C23)</f>
        <v>190800</v>
      </c>
      <c r="D7" s="26">
        <f>SUM(D8,D23)</f>
        <v>192340</v>
      </c>
      <c r="E7" s="54">
        <v>0.03</v>
      </c>
      <c r="F7" s="12" t="s">
        <v>12</v>
      </c>
      <c r="G7" s="17">
        <v>27118</v>
      </c>
      <c r="H7" s="17">
        <v>37600</v>
      </c>
      <c r="I7" s="31">
        <v>38221</v>
      </c>
      <c r="J7" s="17"/>
    </row>
    <row r="8" spans="1:10" ht="14.25">
      <c r="A8" s="9" t="s">
        <v>13</v>
      </c>
      <c r="B8" s="29">
        <f>SUM(B9:B22)</f>
        <v>143300</v>
      </c>
      <c r="C8" s="29">
        <f>SUM(C9:C22)</f>
        <v>127800</v>
      </c>
      <c r="D8" s="29">
        <f>SUM(D9:D22)</f>
        <v>129442</v>
      </c>
      <c r="E8" s="54">
        <v>-0.056</v>
      </c>
      <c r="F8" s="12" t="s">
        <v>14</v>
      </c>
      <c r="G8" s="17">
        <v>100</v>
      </c>
      <c r="H8" s="17">
        <v>0</v>
      </c>
      <c r="I8" s="31">
        <v>0</v>
      </c>
      <c r="J8" s="17"/>
    </row>
    <row r="9" spans="1:10" ht="14.25">
      <c r="A9" s="12" t="s">
        <v>15</v>
      </c>
      <c r="B9" s="34">
        <f>63400</f>
        <v>63400</v>
      </c>
      <c r="C9" s="34">
        <v>58150</v>
      </c>
      <c r="D9" s="34">
        <v>62251</v>
      </c>
      <c r="E9" s="55"/>
      <c r="F9" s="12" t="s">
        <v>16</v>
      </c>
      <c r="G9" s="17">
        <v>20601</v>
      </c>
      <c r="H9" s="17">
        <v>20980</v>
      </c>
      <c r="I9" s="31">
        <v>20804</v>
      </c>
      <c r="J9" s="17"/>
    </row>
    <row r="10" spans="1:10" ht="14.25">
      <c r="A10" s="12" t="s">
        <v>17</v>
      </c>
      <c r="B10" s="34"/>
      <c r="C10" s="34"/>
      <c r="D10" s="34"/>
      <c r="E10" s="55"/>
      <c r="F10" s="12" t="s">
        <v>18</v>
      </c>
      <c r="G10" s="17">
        <v>141112</v>
      </c>
      <c r="H10" s="17">
        <v>151290</v>
      </c>
      <c r="I10" s="31">
        <v>154074</v>
      </c>
      <c r="J10" s="17"/>
    </row>
    <row r="11" spans="1:10" ht="14.25">
      <c r="A11" s="12" t="s">
        <v>19</v>
      </c>
      <c r="B11" s="34">
        <v>19000</v>
      </c>
      <c r="C11" s="34">
        <v>22000</v>
      </c>
      <c r="D11" s="34">
        <v>21886</v>
      </c>
      <c r="E11" s="55"/>
      <c r="F11" s="12" t="s">
        <v>20</v>
      </c>
      <c r="G11" s="17">
        <v>3325</v>
      </c>
      <c r="H11" s="17">
        <v>3580</v>
      </c>
      <c r="I11" s="31">
        <v>3682</v>
      </c>
      <c r="J11" s="17"/>
    </row>
    <row r="12" spans="1:10" ht="14.25">
      <c r="A12" s="12" t="s">
        <v>21</v>
      </c>
      <c r="B12" s="34">
        <v>15000</v>
      </c>
      <c r="C12" s="34">
        <v>9500</v>
      </c>
      <c r="D12" s="34">
        <v>9260</v>
      </c>
      <c r="E12" s="55"/>
      <c r="F12" s="12" t="s">
        <v>22</v>
      </c>
      <c r="G12" s="17">
        <v>7186</v>
      </c>
      <c r="H12" s="17">
        <v>8000</v>
      </c>
      <c r="I12" s="31">
        <v>7966</v>
      </c>
      <c r="J12" s="17"/>
    </row>
    <row r="13" spans="1:10" ht="14.25">
      <c r="A13" s="12" t="s">
        <v>23</v>
      </c>
      <c r="B13" s="34">
        <v>2000</v>
      </c>
      <c r="C13" s="34">
        <v>2500</v>
      </c>
      <c r="D13" s="34">
        <v>2511</v>
      </c>
      <c r="E13" s="55"/>
      <c r="F13" s="12" t="s">
        <v>24</v>
      </c>
      <c r="G13" s="17">
        <v>71073</v>
      </c>
      <c r="H13" s="17">
        <v>76900</v>
      </c>
      <c r="I13" s="31">
        <v>74715</v>
      </c>
      <c r="J13" s="17"/>
    </row>
    <row r="14" spans="1:10" ht="14.25">
      <c r="A14" s="12" t="s">
        <v>25</v>
      </c>
      <c r="B14" s="34">
        <v>5900</v>
      </c>
      <c r="C14" s="34">
        <v>7000</v>
      </c>
      <c r="D14" s="34">
        <v>6216</v>
      </c>
      <c r="E14" s="55"/>
      <c r="F14" s="12" t="s">
        <v>26</v>
      </c>
      <c r="G14" s="36">
        <v>82236</v>
      </c>
      <c r="H14" s="36">
        <v>95160</v>
      </c>
      <c r="I14" s="31">
        <v>94734</v>
      </c>
      <c r="J14" s="17"/>
    </row>
    <row r="15" spans="1:10" ht="14.25">
      <c r="A15" s="12" t="s">
        <v>27</v>
      </c>
      <c r="B15" s="34">
        <v>2500</v>
      </c>
      <c r="C15" s="34">
        <v>3000</v>
      </c>
      <c r="D15" s="34">
        <v>2571</v>
      </c>
      <c r="E15" s="55"/>
      <c r="F15" s="12" t="s">
        <v>28</v>
      </c>
      <c r="G15" s="36">
        <v>22720</v>
      </c>
      <c r="H15" s="36">
        <v>23870</v>
      </c>
      <c r="I15" s="31">
        <v>23313</v>
      </c>
      <c r="J15" s="17"/>
    </row>
    <row r="16" spans="1:10" ht="14.25">
      <c r="A16" s="12" t="s">
        <v>29</v>
      </c>
      <c r="B16" s="34">
        <v>2500</v>
      </c>
      <c r="C16" s="34">
        <v>2000</v>
      </c>
      <c r="D16" s="34">
        <v>2053</v>
      </c>
      <c r="E16" s="55"/>
      <c r="F16" s="12" t="s">
        <v>30</v>
      </c>
      <c r="G16" s="36">
        <v>21430</v>
      </c>
      <c r="H16" s="36">
        <v>11350</v>
      </c>
      <c r="I16" s="31">
        <v>10657</v>
      </c>
      <c r="J16" s="17"/>
    </row>
    <row r="17" spans="1:10" ht="14.25">
      <c r="A17" s="12" t="s">
        <v>31</v>
      </c>
      <c r="B17" s="34">
        <v>4000</v>
      </c>
      <c r="C17" s="34">
        <v>3500</v>
      </c>
      <c r="D17" s="34">
        <v>3335</v>
      </c>
      <c r="E17" s="55"/>
      <c r="F17" s="12" t="s">
        <v>32</v>
      </c>
      <c r="G17" s="36">
        <v>51679</v>
      </c>
      <c r="H17" s="36">
        <v>68600</v>
      </c>
      <c r="I17" s="31">
        <v>78084</v>
      </c>
      <c r="J17" s="17"/>
    </row>
    <row r="18" spans="1:10" ht="14.25">
      <c r="A18" s="12" t="s">
        <v>33</v>
      </c>
      <c r="B18" s="34">
        <v>9500</v>
      </c>
      <c r="C18" s="34">
        <v>7500</v>
      </c>
      <c r="D18" s="34">
        <v>7488</v>
      </c>
      <c r="E18" s="55"/>
      <c r="F18" s="12" t="s">
        <v>34</v>
      </c>
      <c r="G18" s="36">
        <v>30909</v>
      </c>
      <c r="H18" s="36">
        <v>44940</v>
      </c>
      <c r="I18" s="31">
        <v>38588</v>
      </c>
      <c r="J18" s="17"/>
    </row>
    <row r="19" spans="1:10" ht="14.25">
      <c r="A19" s="12" t="s">
        <v>35</v>
      </c>
      <c r="B19" s="34">
        <v>600</v>
      </c>
      <c r="C19" s="34">
        <v>650</v>
      </c>
      <c r="D19" s="34">
        <v>582</v>
      </c>
      <c r="E19" s="55"/>
      <c r="F19" s="12" t="s">
        <v>36</v>
      </c>
      <c r="G19" s="36">
        <v>7072</v>
      </c>
      <c r="H19" s="36">
        <v>10774</v>
      </c>
      <c r="I19" s="31">
        <v>10733</v>
      </c>
      <c r="J19" s="17"/>
    </row>
    <row r="20" spans="1:10" ht="14.25">
      <c r="A20" s="12" t="s">
        <v>37</v>
      </c>
      <c r="B20" s="34">
        <v>7400</v>
      </c>
      <c r="C20" s="34">
        <v>2000</v>
      </c>
      <c r="D20" s="34">
        <v>2031</v>
      </c>
      <c r="E20" s="55"/>
      <c r="F20" s="12" t="s">
        <v>38</v>
      </c>
      <c r="G20" s="36">
        <v>2026</v>
      </c>
      <c r="H20" s="36">
        <v>495</v>
      </c>
      <c r="I20" s="31">
        <v>954</v>
      </c>
      <c r="J20" s="17"/>
    </row>
    <row r="21" spans="1:10" ht="14.25">
      <c r="A21" s="12" t="s">
        <v>39</v>
      </c>
      <c r="B21" s="34">
        <v>11500</v>
      </c>
      <c r="C21" s="34">
        <v>10000</v>
      </c>
      <c r="D21" s="34">
        <v>9132</v>
      </c>
      <c r="E21" s="55"/>
      <c r="F21" s="12" t="s">
        <v>40</v>
      </c>
      <c r="G21" s="36">
        <v>50</v>
      </c>
      <c r="H21" s="36">
        <v>343</v>
      </c>
      <c r="I21" s="31">
        <v>438</v>
      </c>
      <c r="J21" s="17"/>
    </row>
    <row r="22" spans="1:10" ht="14.25">
      <c r="A22" s="33" t="s">
        <v>41</v>
      </c>
      <c r="B22" s="37"/>
      <c r="C22" s="37"/>
      <c r="D22" s="34">
        <v>126</v>
      </c>
      <c r="E22" s="56"/>
      <c r="F22" s="12" t="s">
        <v>42</v>
      </c>
      <c r="G22" s="17"/>
      <c r="H22" s="17">
        <v>0</v>
      </c>
      <c r="I22" s="31"/>
      <c r="J22" s="17"/>
    </row>
    <row r="23" spans="1:10" ht="14.25">
      <c r="A23" s="9" t="s">
        <v>43</v>
      </c>
      <c r="B23" s="30">
        <f>SUM(B24:B30)</f>
        <v>54600</v>
      </c>
      <c r="C23" s="30">
        <f>SUM(C24:C30)</f>
        <v>63000</v>
      </c>
      <c r="D23" s="29">
        <f>SUM(D24:D30)</f>
        <v>62898</v>
      </c>
      <c r="E23" s="57">
        <v>0.269</v>
      </c>
      <c r="F23" s="12" t="s">
        <v>44</v>
      </c>
      <c r="G23" s="17">
        <v>2531</v>
      </c>
      <c r="H23" s="17">
        <v>2860</v>
      </c>
      <c r="I23" s="31">
        <v>3159</v>
      </c>
      <c r="J23" s="17"/>
    </row>
    <row r="24" spans="1:10" ht="14.25">
      <c r="A24" s="17" t="s">
        <v>45</v>
      </c>
      <c r="B24" s="34">
        <v>9700</v>
      </c>
      <c r="C24" s="34">
        <v>7700</v>
      </c>
      <c r="D24" s="34">
        <v>5210</v>
      </c>
      <c r="E24" s="17"/>
      <c r="F24" s="12" t="s">
        <v>46</v>
      </c>
      <c r="G24" s="17">
        <v>16614</v>
      </c>
      <c r="H24" s="17">
        <v>25660</v>
      </c>
      <c r="I24" s="31">
        <v>24308</v>
      </c>
      <c r="J24" s="17"/>
    </row>
    <row r="25" spans="1:10" ht="14.25">
      <c r="A25" s="17" t="s">
        <v>47</v>
      </c>
      <c r="B25" s="34">
        <v>4500</v>
      </c>
      <c r="C25" s="34">
        <v>3000</v>
      </c>
      <c r="D25" s="34">
        <v>2965</v>
      </c>
      <c r="E25" s="17"/>
      <c r="F25" s="12" t="s">
        <v>48</v>
      </c>
      <c r="G25" s="17">
        <v>1550</v>
      </c>
      <c r="H25" s="17">
        <v>1480</v>
      </c>
      <c r="I25" s="31">
        <v>1537</v>
      </c>
      <c r="J25" s="17"/>
    </row>
    <row r="26" spans="1:10" ht="14.25">
      <c r="A26" s="17" t="s">
        <v>49</v>
      </c>
      <c r="B26" s="34">
        <v>5500</v>
      </c>
      <c r="C26" s="34">
        <v>3500</v>
      </c>
      <c r="D26" s="34">
        <v>3423</v>
      </c>
      <c r="E26" s="17"/>
      <c r="F26" s="12" t="s">
        <v>50</v>
      </c>
      <c r="G26" s="19">
        <v>2073</v>
      </c>
      <c r="H26" s="19">
        <v>4280</v>
      </c>
      <c r="I26" s="38">
        <v>4575</v>
      </c>
      <c r="J26" s="17"/>
    </row>
    <row r="27" spans="1:10" ht="14.25">
      <c r="A27" s="17" t="s">
        <v>51</v>
      </c>
      <c r="B27" s="34"/>
      <c r="C27" s="34"/>
      <c r="D27" s="34"/>
      <c r="E27" s="17"/>
      <c r="F27" s="12" t="s">
        <v>52</v>
      </c>
      <c r="G27" s="17">
        <v>200</v>
      </c>
      <c r="H27" s="17">
        <v>0</v>
      </c>
      <c r="I27" s="31"/>
      <c r="J27" s="17"/>
    </row>
    <row r="28" spans="1:10" ht="14.25">
      <c r="A28" s="17" t="s">
        <v>53</v>
      </c>
      <c r="B28" s="34">
        <v>33800</v>
      </c>
      <c r="C28" s="34">
        <v>47100</v>
      </c>
      <c r="D28" s="34">
        <v>49652</v>
      </c>
      <c r="E28" s="17"/>
      <c r="F28" s="12" t="s">
        <v>54</v>
      </c>
      <c r="G28" s="17">
        <v>13127</v>
      </c>
      <c r="H28" s="17">
        <v>13500</v>
      </c>
      <c r="I28" s="31">
        <v>13516</v>
      </c>
      <c r="J28" s="17"/>
    </row>
    <row r="29" spans="1:10" ht="14.25">
      <c r="A29" s="16" t="s">
        <v>55</v>
      </c>
      <c r="B29" s="34">
        <v>600</v>
      </c>
      <c r="C29" s="34">
        <v>500</v>
      </c>
      <c r="D29" s="34">
        <v>500</v>
      </c>
      <c r="E29" s="17"/>
      <c r="F29" s="12" t="s">
        <v>56</v>
      </c>
      <c r="G29" s="19">
        <v>1</v>
      </c>
      <c r="H29" s="19">
        <v>1</v>
      </c>
      <c r="I29" s="31">
        <v>1</v>
      </c>
      <c r="J29" s="17"/>
    </row>
    <row r="30" spans="1:10" ht="14.25">
      <c r="A30" s="17" t="s">
        <v>57</v>
      </c>
      <c r="B30" s="34">
        <v>500</v>
      </c>
      <c r="C30" s="34">
        <v>1200</v>
      </c>
      <c r="D30" s="34">
        <v>1148</v>
      </c>
      <c r="E30" s="9"/>
      <c r="F30" s="12" t="s">
        <v>58</v>
      </c>
      <c r="G30" s="17">
        <v>6130</v>
      </c>
      <c r="H30" s="17">
        <v>0</v>
      </c>
      <c r="I30" s="38">
        <v>0</v>
      </c>
      <c r="J30" s="9"/>
    </row>
    <row r="31" spans="1:10" ht="14.25">
      <c r="A31" s="9" t="s">
        <v>59</v>
      </c>
      <c r="B31" s="30">
        <f>SUM(B32:B34)</f>
        <v>410000</v>
      </c>
      <c r="C31" s="30">
        <f>SUM(C32:C34)</f>
        <v>440000</v>
      </c>
      <c r="D31" s="29">
        <f>SUM(D32:D34)</f>
        <v>439456</v>
      </c>
      <c r="E31" s="17"/>
      <c r="F31" s="9" t="s">
        <v>60</v>
      </c>
      <c r="G31" s="9">
        <v>25000</v>
      </c>
      <c r="H31" s="9">
        <v>32000</v>
      </c>
      <c r="I31" s="29">
        <v>32353</v>
      </c>
      <c r="J31" s="9"/>
    </row>
    <row r="32" spans="1:10" s="4" customFormat="1" ht="14.25">
      <c r="A32" s="12" t="s">
        <v>61</v>
      </c>
      <c r="B32" s="34">
        <v>4807</v>
      </c>
      <c r="C32" s="34">
        <v>4807</v>
      </c>
      <c r="D32" s="34">
        <v>4807</v>
      </c>
      <c r="E32" s="17"/>
      <c r="F32" s="11" t="s">
        <v>62</v>
      </c>
      <c r="G32" s="9">
        <v>7700</v>
      </c>
      <c r="H32" s="9">
        <v>7700</v>
      </c>
      <c r="I32" s="29">
        <v>7760</v>
      </c>
      <c r="J32" s="9"/>
    </row>
    <row r="33" spans="1:10" ht="14.25">
      <c r="A33" s="12" t="s">
        <v>63</v>
      </c>
      <c r="B33" s="34">
        <v>285193</v>
      </c>
      <c r="C33" s="34">
        <v>340193</v>
      </c>
      <c r="D33" s="34">
        <v>356865</v>
      </c>
      <c r="E33" s="17"/>
      <c r="F33" s="11" t="s">
        <v>75</v>
      </c>
      <c r="G33" s="9">
        <f>82450-584</f>
        <v>81866</v>
      </c>
      <c r="H33" s="9">
        <f>82450-584</f>
        <v>81866</v>
      </c>
      <c r="I33" s="29">
        <v>79977</v>
      </c>
      <c r="J33" s="9"/>
    </row>
    <row r="34" spans="1:10" ht="14.25">
      <c r="A34" s="12" t="s">
        <v>65</v>
      </c>
      <c r="B34" s="34">
        <v>120000</v>
      </c>
      <c r="C34" s="34">
        <v>95000</v>
      </c>
      <c r="D34" s="34">
        <v>77784</v>
      </c>
      <c r="E34" s="9"/>
      <c r="F34" s="11" t="s">
        <v>76</v>
      </c>
      <c r="G34" s="9"/>
      <c r="H34" s="9"/>
      <c r="I34" s="9">
        <v>956</v>
      </c>
      <c r="J34" s="9"/>
    </row>
    <row r="35" spans="1:10" ht="14.25">
      <c r="A35" s="9" t="s">
        <v>66</v>
      </c>
      <c r="B35" s="30">
        <v>7700</v>
      </c>
      <c r="C35" s="30">
        <v>52600</v>
      </c>
      <c r="D35" s="29">
        <v>52600</v>
      </c>
      <c r="E35" s="9"/>
      <c r="F35" s="17"/>
      <c r="G35" s="17"/>
      <c r="H35" s="17"/>
      <c r="I35" s="17"/>
      <c r="J35" s="17"/>
    </row>
    <row r="36" spans="1:10" ht="14.25">
      <c r="A36" s="9" t="s">
        <v>67</v>
      </c>
      <c r="B36" s="30">
        <v>691</v>
      </c>
      <c r="C36" s="30">
        <v>691</v>
      </c>
      <c r="D36" s="29">
        <v>691</v>
      </c>
      <c r="E36" s="9"/>
      <c r="F36" s="17"/>
      <c r="G36" s="17"/>
      <c r="H36" s="17"/>
      <c r="I36" s="17"/>
      <c r="J36" s="17"/>
    </row>
    <row r="37" spans="1:10" ht="14.25">
      <c r="A37" s="9" t="s">
        <v>68</v>
      </c>
      <c r="B37" s="30">
        <v>8000</v>
      </c>
      <c r="C37" s="30">
        <v>18000</v>
      </c>
      <c r="D37" s="29">
        <v>24000</v>
      </c>
      <c r="E37" s="9"/>
      <c r="F37" s="17"/>
      <c r="G37" s="17"/>
      <c r="H37" s="17"/>
      <c r="I37" s="17"/>
      <c r="J37" s="17"/>
    </row>
    <row r="38" spans="1:10" ht="14.25">
      <c r="A38" s="72" t="s">
        <v>69</v>
      </c>
      <c r="B38" s="72"/>
      <c r="C38" s="72"/>
      <c r="D38" s="72"/>
      <c r="E38" s="72"/>
      <c r="F38" s="20" t="s">
        <v>77</v>
      </c>
      <c r="G38" s="9">
        <f>B5-G5</f>
        <v>0</v>
      </c>
      <c r="H38" s="9">
        <f>C5-H5</f>
        <v>0</v>
      </c>
      <c r="I38" s="9">
        <f>D5-I5</f>
        <v>5120</v>
      </c>
      <c r="J38" s="9"/>
    </row>
    <row r="39" spans="1:10" ht="14.25">
      <c r="A39" s="72"/>
      <c r="B39" s="72"/>
      <c r="C39" s="72"/>
      <c r="D39" s="72"/>
      <c r="E39" s="72"/>
      <c r="F39" s="16" t="s">
        <v>78</v>
      </c>
      <c r="G39" s="17">
        <v>0</v>
      </c>
      <c r="H39" s="17">
        <v>0</v>
      </c>
      <c r="I39" s="17">
        <v>5120</v>
      </c>
      <c r="J39" s="17"/>
    </row>
  </sheetData>
  <sheetProtection/>
  <mergeCells count="3">
    <mergeCell ref="A2:J2"/>
    <mergeCell ref="G3:J3"/>
    <mergeCell ref="A38:E39"/>
  </mergeCells>
  <printOptions horizontalCentered="1"/>
  <pageMargins left="0.39" right="0.31" top="0.35" bottom="0.39" header="0.16" footer="0.31"/>
  <pageSetup horizontalDpi="600" verticalDpi="600" orientation="landscape" paperSize="9" scale="88" r:id="rId1"/>
  <headerFooter alignWithMargins="0">
    <oddFooter>&amp;C—20—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N15" sqref="N15"/>
    </sheetView>
  </sheetViews>
  <sheetFormatPr defaultColWidth="9.00390625" defaultRowHeight="21" customHeight="1"/>
  <cols>
    <col min="1" max="1" width="31.125" style="2" customWidth="1"/>
    <col min="2" max="4" width="10.625" style="2" customWidth="1"/>
    <col min="5" max="5" width="10.125" style="2" customWidth="1"/>
    <col min="6" max="6" width="34.125" style="2" customWidth="1"/>
    <col min="7" max="9" width="10.875" style="2" customWidth="1"/>
    <col min="10" max="10" width="9.75390625" style="2" customWidth="1"/>
    <col min="11" max="16384" width="9.00390625" style="2" customWidth="1"/>
  </cols>
  <sheetData>
    <row r="1" spans="1:4" ht="21" customHeight="1">
      <c r="A1" s="3" t="s">
        <v>79</v>
      </c>
      <c r="B1" s="3"/>
      <c r="C1" s="3"/>
      <c r="D1" s="3"/>
    </row>
    <row r="2" spans="1:10" ht="25.5" customHeight="1">
      <c r="A2" s="70" t="s">
        <v>80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21" customHeight="1">
      <c r="A3" s="4"/>
      <c r="B3" s="4"/>
      <c r="C3" s="4"/>
      <c r="D3" s="4"/>
      <c r="E3" s="4"/>
      <c r="F3" s="4"/>
      <c r="G3" s="73"/>
      <c r="H3" s="73"/>
      <c r="I3" s="73"/>
      <c r="J3" s="73"/>
    </row>
    <row r="4" spans="1:14" s="1" customFormat="1" ht="40.5" customHeight="1">
      <c r="A4" s="5" t="s">
        <v>2</v>
      </c>
      <c r="B4" s="53" t="s">
        <v>3</v>
      </c>
      <c r="C4" s="53" t="s">
        <v>4</v>
      </c>
      <c r="D4" s="53" t="s">
        <v>5</v>
      </c>
      <c r="E4" s="53" t="s">
        <v>6</v>
      </c>
      <c r="F4" s="5" t="s">
        <v>2</v>
      </c>
      <c r="G4" s="53" t="s">
        <v>3</v>
      </c>
      <c r="H4" s="53" t="s">
        <v>4</v>
      </c>
      <c r="I4" s="53" t="s">
        <v>5</v>
      </c>
      <c r="J4" s="53" t="s">
        <v>6</v>
      </c>
      <c r="K4" s="23"/>
      <c r="L4" s="23"/>
      <c r="M4" s="23"/>
      <c r="N4" s="23"/>
    </row>
    <row r="5" spans="1:14" s="1" customFormat="1" ht="27" customHeight="1">
      <c r="A5" s="5" t="s">
        <v>7</v>
      </c>
      <c r="B5" s="8">
        <f>SUM(B6:B7,B13,B14,B15)</f>
        <v>448130</v>
      </c>
      <c r="C5" s="8">
        <f>SUM(C6:C7,C13,C14,C15)</f>
        <v>490100</v>
      </c>
      <c r="D5" s="8">
        <f>SUM(D6:D7,D13,D14,D15)</f>
        <v>491215</v>
      </c>
      <c r="E5" s="8"/>
      <c r="F5" s="5" t="s">
        <v>8</v>
      </c>
      <c r="G5" s="8">
        <f>SUM(G6,G19:G21)</f>
        <v>448130</v>
      </c>
      <c r="H5" s="8">
        <f>SUM(H6,H19:H21)</f>
        <v>284010</v>
      </c>
      <c r="I5" s="8">
        <f>SUM(I6,I19:I21)</f>
        <v>291917</v>
      </c>
      <c r="J5" s="8"/>
      <c r="K5" s="23"/>
      <c r="L5" s="23"/>
      <c r="M5" s="23"/>
      <c r="N5" s="23"/>
    </row>
    <row r="6" spans="1:14" ht="21" customHeight="1">
      <c r="A6" s="9" t="s">
        <v>9</v>
      </c>
      <c r="B6" s="8">
        <v>153330</v>
      </c>
      <c r="C6" s="8">
        <v>153330</v>
      </c>
      <c r="D6" s="8">
        <v>153330</v>
      </c>
      <c r="E6" s="8"/>
      <c r="F6" s="9" t="s">
        <v>10</v>
      </c>
      <c r="G6" s="8">
        <f>SUM(G7:G18)</f>
        <v>425620</v>
      </c>
      <c r="H6" s="8">
        <f>SUM(H7:H18)</f>
        <v>251500</v>
      </c>
      <c r="I6" s="8">
        <f>SUM(I7:I18)</f>
        <v>251509</v>
      </c>
      <c r="J6" s="10">
        <v>0.123</v>
      </c>
      <c r="K6" s="21"/>
      <c r="L6" s="21"/>
      <c r="M6" s="21"/>
      <c r="N6" s="21"/>
    </row>
    <row r="7" spans="1:14" ht="21" customHeight="1">
      <c r="A7" s="9" t="s">
        <v>11</v>
      </c>
      <c r="B7" s="8">
        <f>SUM(B8:B12)</f>
        <v>165000</v>
      </c>
      <c r="C7" s="8">
        <f>SUM(C8:C12)</f>
        <v>100000</v>
      </c>
      <c r="D7" s="8">
        <f>SUM(D8:D12)</f>
        <v>100024</v>
      </c>
      <c r="E7" s="10">
        <v>-0.398</v>
      </c>
      <c r="F7" s="12" t="s">
        <v>20</v>
      </c>
      <c r="G7" s="13"/>
      <c r="H7" s="13"/>
      <c r="I7" s="13"/>
      <c r="J7" s="13"/>
      <c r="K7" s="21"/>
      <c r="L7" s="21"/>
      <c r="M7" s="21"/>
      <c r="N7" s="21"/>
    </row>
    <row r="8" spans="1:14" ht="21" customHeight="1">
      <c r="A8" s="12" t="s">
        <v>81</v>
      </c>
      <c r="B8" s="13">
        <v>148500</v>
      </c>
      <c r="C8" s="13">
        <v>80850</v>
      </c>
      <c r="D8" s="13">
        <v>80874</v>
      </c>
      <c r="E8" s="13"/>
      <c r="F8" s="12" t="s">
        <v>22</v>
      </c>
      <c r="G8" s="13">
        <v>247</v>
      </c>
      <c r="H8" s="13">
        <v>80</v>
      </c>
      <c r="I8" s="13">
        <v>81</v>
      </c>
      <c r="J8" s="13"/>
      <c r="K8" s="21"/>
      <c r="L8" s="21"/>
      <c r="M8" s="21"/>
      <c r="N8" s="21"/>
    </row>
    <row r="9" spans="1:14" ht="21" customHeight="1">
      <c r="A9" s="12" t="s">
        <v>82</v>
      </c>
      <c r="B9" s="13">
        <v>15000</v>
      </c>
      <c r="C9" s="13">
        <v>18690</v>
      </c>
      <c r="D9" s="13">
        <v>18690</v>
      </c>
      <c r="E9" s="13"/>
      <c r="F9" s="12" t="s">
        <v>24</v>
      </c>
      <c r="G9" s="13">
        <v>6881</v>
      </c>
      <c r="H9" s="13">
        <v>2150</v>
      </c>
      <c r="I9" s="13">
        <v>2143</v>
      </c>
      <c r="J9" s="13"/>
      <c r="K9" s="21"/>
      <c r="L9" s="21"/>
      <c r="N9" s="21"/>
    </row>
    <row r="10" spans="1:14" ht="21" customHeight="1">
      <c r="A10" s="12" t="s">
        <v>83</v>
      </c>
      <c r="B10" s="13">
        <v>200</v>
      </c>
      <c r="C10" s="13">
        <v>100</v>
      </c>
      <c r="D10" s="13">
        <v>100</v>
      </c>
      <c r="E10" s="13"/>
      <c r="F10" s="12" t="s">
        <v>30</v>
      </c>
      <c r="G10" s="13">
        <f>322864-7600</f>
        <v>315264</v>
      </c>
      <c r="H10" s="13">
        <v>87350</v>
      </c>
      <c r="I10" s="13">
        <v>87388</v>
      </c>
      <c r="J10" s="13"/>
      <c r="K10" s="21"/>
      <c r="L10" s="21"/>
      <c r="M10" s="21"/>
      <c r="N10" s="21"/>
    </row>
    <row r="11" spans="1:14" ht="21" customHeight="1">
      <c r="A11" s="12" t="s">
        <v>84</v>
      </c>
      <c r="B11" s="13">
        <v>500</v>
      </c>
      <c r="C11" s="13">
        <v>360</v>
      </c>
      <c r="D11" s="13">
        <v>360</v>
      </c>
      <c r="E11" s="13"/>
      <c r="F11" s="12" t="s">
        <v>32</v>
      </c>
      <c r="G11" s="13">
        <v>87779</v>
      </c>
      <c r="H11" s="13">
        <v>22568</v>
      </c>
      <c r="I11" s="13">
        <v>22577</v>
      </c>
      <c r="J11" s="13"/>
      <c r="K11" s="21"/>
      <c r="L11" s="21"/>
      <c r="M11" s="21"/>
      <c r="N11" s="21"/>
    </row>
    <row r="12" spans="1:14" ht="21" customHeight="1">
      <c r="A12" s="12" t="s">
        <v>85</v>
      </c>
      <c r="B12" s="13">
        <v>800</v>
      </c>
      <c r="C12" s="13"/>
      <c r="D12" s="13"/>
      <c r="E12" s="13"/>
      <c r="F12" s="12" t="s">
        <v>34</v>
      </c>
      <c r="G12" s="13"/>
      <c r="H12" s="13"/>
      <c r="I12" s="13"/>
      <c r="J12" s="13"/>
      <c r="K12" s="21"/>
      <c r="L12" s="21"/>
      <c r="M12" s="21"/>
      <c r="N12" s="21"/>
    </row>
    <row r="13" spans="1:14" ht="21" customHeight="1">
      <c r="A13" s="11" t="s">
        <v>59</v>
      </c>
      <c r="B13" s="8">
        <v>60000</v>
      </c>
      <c r="C13" s="8">
        <v>90970</v>
      </c>
      <c r="D13" s="8">
        <v>92061</v>
      </c>
      <c r="E13" s="8"/>
      <c r="F13" s="12" t="s">
        <v>36</v>
      </c>
      <c r="G13" s="13"/>
      <c r="H13" s="13"/>
      <c r="I13" s="13"/>
      <c r="J13" s="13"/>
      <c r="K13" s="21"/>
      <c r="L13" s="21"/>
      <c r="M13" s="21"/>
      <c r="N13" s="21"/>
    </row>
    <row r="14" spans="1:14" ht="21" customHeight="1">
      <c r="A14" s="9" t="s">
        <v>66</v>
      </c>
      <c r="B14" s="8">
        <v>69800</v>
      </c>
      <c r="C14" s="8">
        <v>129800</v>
      </c>
      <c r="D14" s="8">
        <v>129800</v>
      </c>
      <c r="E14" s="8"/>
      <c r="F14" s="12" t="s">
        <v>38</v>
      </c>
      <c r="G14" s="13"/>
      <c r="H14" s="13"/>
      <c r="I14" s="13"/>
      <c r="J14" s="13"/>
      <c r="K14" s="21"/>
      <c r="L14" s="21"/>
      <c r="M14" s="21"/>
      <c r="N14" s="21"/>
    </row>
    <row r="15" spans="1:14" s="14" customFormat="1" ht="21" customHeight="1">
      <c r="A15" s="11" t="s">
        <v>86</v>
      </c>
      <c r="B15" s="8"/>
      <c r="C15" s="8">
        <v>16000</v>
      </c>
      <c r="D15" s="8">
        <v>16000</v>
      </c>
      <c r="E15" s="8"/>
      <c r="F15" s="12" t="s">
        <v>52</v>
      </c>
      <c r="G15" s="13">
        <v>5447</v>
      </c>
      <c r="H15" s="13">
        <v>121000</v>
      </c>
      <c r="I15" s="13">
        <v>120972</v>
      </c>
      <c r="J15" s="13"/>
      <c r="K15" s="21"/>
      <c r="L15" s="24"/>
      <c r="M15" s="24"/>
      <c r="N15" s="24"/>
    </row>
    <row r="16" spans="1:14" ht="21" customHeight="1">
      <c r="A16" s="9"/>
      <c r="B16" s="8"/>
      <c r="C16" s="8"/>
      <c r="D16" s="8"/>
      <c r="E16" s="8"/>
      <c r="F16" s="12" t="s">
        <v>87</v>
      </c>
      <c r="G16" s="13"/>
      <c r="H16" s="13">
        <v>7850</v>
      </c>
      <c r="I16" s="13">
        <v>7850</v>
      </c>
      <c r="J16" s="13"/>
      <c r="K16" s="21"/>
      <c r="L16" s="21"/>
      <c r="M16" s="21"/>
      <c r="N16" s="21"/>
    </row>
    <row r="17" spans="1:14" ht="21" customHeight="1">
      <c r="A17" s="9"/>
      <c r="B17" s="8"/>
      <c r="C17" s="8"/>
      <c r="D17" s="8"/>
      <c r="E17" s="8"/>
      <c r="F17" s="12" t="s">
        <v>54</v>
      </c>
      <c r="G17" s="13">
        <v>10000</v>
      </c>
      <c r="H17" s="13">
        <v>10500</v>
      </c>
      <c r="I17" s="13">
        <v>10497</v>
      </c>
      <c r="J17" s="13"/>
      <c r="K17" s="21"/>
      <c r="L17" s="21"/>
      <c r="M17" s="21"/>
      <c r="N17" s="21"/>
    </row>
    <row r="18" spans="1:14" ht="21" customHeight="1">
      <c r="A18" s="16"/>
      <c r="B18" s="13"/>
      <c r="C18" s="13"/>
      <c r="D18" s="13"/>
      <c r="E18" s="13"/>
      <c r="F18" s="12" t="s">
        <v>88</v>
      </c>
      <c r="G18" s="13">
        <v>2</v>
      </c>
      <c r="H18" s="13">
        <v>2</v>
      </c>
      <c r="I18" s="17">
        <v>1</v>
      </c>
      <c r="J18" s="8"/>
      <c r="K18" s="21"/>
      <c r="L18" s="21"/>
      <c r="M18" s="21"/>
      <c r="N18" s="21"/>
    </row>
    <row r="19" spans="1:14" ht="21" customHeight="1">
      <c r="A19" s="17"/>
      <c r="B19" s="13"/>
      <c r="C19" s="13"/>
      <c r="D19" s="13"/>
      <c r="E19" s="13"/>
      <c r="F19" s="9" t="s">
        <v>60</v>
      </c>
      <c r="G19" s="9">
        <v>5110</v>
      </c>
      <c r="H19" s="9">
        <v>5110</v>
      </c>
      <c r="I19" s="9">
        <v>7008</v>
      </c>
      <c r="J19" s="8"/>
      <c r="K19" s="21"/>
      <c r="L19" s="21"/>
      <c r="M19" s="21"/>
      <c r="N19" s="21"/>
    </row>
    <row r="20" spans="1:14" ht="21" customHeight="1">
      <c r="A20" s="17"/>
      <c r="B20" s="13"/>
      <c r="C20" s="13"/>
      <c r="D20" s="13"/>
      <c r="E20" s="18"/>
      <c r="F20" s="11" t="s">
        <v>89</v>
      </c>
      <c r="G20" s="9">
        <v>7600</v>
      </c>
      <c r="H20" s="9">
        <v>17600</v>
      </c>
      <c r="I20" s="8">
        <v>23600</v>
      </c>
      <c r="J20" s="8"/>
      <c r="K20" s="21"/>
      <c r="L20" s="21"/>
      <c r="M20" s="21"/>
      <c r="N20" s="21"/>
    </row>
    <row r="21" spans="1:14" ht="21" customHeight="1">
      <c r="A21" s="17"/>
      <c r="B21" s="13"/>
      <c r="C21" s="13"/>
      <c r="D21" s="13"/>
      <c r="E21" s="18"/>
      <c r="F21" s="11" t="s">
        <v>90</v>
      </c>
      <c r="G21" s="8">
        <v>9800</v>
      </c>
      <c r="H21" s="8">
        <v>9800</v>
      </c>
      <c r="I21" s="8">
        <v>9800</v>
      </c>
      <c r="J21" s="8"/>
      <c r="K21" s="21"/>
      <c r="L21" s="21"/>
      <c r="M21" s="21"/>
      <c r="N21" s="21"/>
    </row>
    <row r="22" spans="1:14" ht="21" customHeight="1">
      <c r="A22" s="74" t="s">
        <v>69</v>
      </c>
      <c r="B22" s="75"/>
      <c r="C22" s="75"/>
      <c r="D22" s="75"/>
      <c r="E22" s="76"/>
      <c r="F22" s="22" t="s">
        <v>70</v>
      </c>
      <c r="G22" s="8">
        <f>C5-G5</f>
        <v>41970</v>
      </c>
      <c r="H22" s="8">
        <f>D5-H5</f>
        <v>207205</v>
      </c>
      <c r="I22" s="8">
        <f>D5-I5</f>
        <v>199298</v>
      </c>
      <c r="J22" s="8"/>
      <c r="K22" s="21"/>
      <c r="L22" s="21"/>
      <c r="M22" s="21"/>
      <c r="N22" s="21"/>
    </row>
    <row r="23" spans="1:14" s="14" customFormat="1" ht="21" customHeight="1">
      <c r="A23" s="77"/>
      <c r="B23" s="78"/>
      <c r="C23" s="78"/>
      <c r="D23" s="78"/>
      <c r="E23" s="79"/>
      <c r="F23" s="16" t="s">
        <v>91</v>
      </c>
      <c r="G23" s="13">
        <f>G22</f>
        <v>41970</v>
      </c>
      <c r="H23" s="13">
        <f>H22</f>
        <v>207205</v>
      </c>
      <c r="I23" s="13">
        <f>I22</f>
        <v>199298</v>
      </c>
      <c r="J23" s="13"/>
      <c r="K23" s="24"/>
      <c r="L23" s="24"/>
      <c r="M23" s="24"/>
      <c r="N23" s="24"/>
    </row>
    <row r="24" spans="1:14" ht="21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21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21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21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21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21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21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21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21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21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ht="21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ht="21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ht="21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ht="21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21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</sheetData>
  <sheetProtection/>
  <mergeCells count="3">
    <mergeCell ref="A2:J2"/>
    <mergeCell ref="G3:J3"/>
    <mergeCell ref="A22:E23"/>
  </mergeCells>
  <printOptions horizontalCentered="1"/>
  <pageMargins left="0.26" right="0.31" top="0.49" bottom="0.39" header="0.16" footer="0.31"/>
  <pageSetup horizontalDpi="600" verticalDpi="600" orientation="landscape" paperSize="9" scale="88"/>
  <headerFooter alignWithMargins="0">
    <oddFooter>&amp;C—21—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showZeros="0" zoomScalePageLayoutView="0" workbookViewId="0" topLeftCell="A1">
      <pane xSplit="1" ySplit="5" topLeftCell="B6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M19" sqref="M19"/>
    </sheetView>
  </sheetViews>
  <sheetFormatPr defaultColWidth="9.00390625" defaultRowHeight="21" customHeight="1"/>
  <cols>
    <col min="1" max="1" width="27.375" style="2" customWidth="1"/>
    <col min="2" max="4" width="11.00390625" style="2" customWidth="1"/>
    <col min="5" max="5" width="10.125" style="2" customWidth="1"/>
    <col min="6" max="6" width="32.875" style="2" customWidth="1"/>
    <col min="7" max="9" width="10.50390625" style="2" customWidth="1"/>
    <col min="10" max="10" width="9.875" style="2" customWidth="1"/>
    <col min="11" max="16384" width="9.00390625" style="2" customWidth="1"/>
  </cols>
  <sheetData>
    <row r="1" spans="1:4" ht="21" customHeight="1">
      <c r="A1" s="3" t="s">
        <v>92</v>
      </c>
      <c r="B1" s="3"/>
      <c r="C1" s="3"/>
      <c r="D1" s="3"/>
    </row>
    <row r="2" spans="1:10" ht="24.75" customHeight="1">
      <c r="A2" s="70" t="s">
        <v>93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21" customHeight="1">
      <c r="A3" s="4"/>
      <c r="B3" s="4"/>
      <c r="C3" s="4"/>
      <c r="D3" s="4"/>
      <c r="E3" s="4"/>
      <c r="F3" s="4"/>
      <c r="G3" s="73"/>
      <c r="H3" s="73"/>
      <c r="I3" s="73"/>
      <c r="J3" s="73"/>
    </row>
    <row r="4" spans="1:10" s="1" customFormat="1" ht="31.5" customHeight="1">
      <c r="A4" s="5" t="s">
        <v>2</v>
      </c>
      <c r="B4" s="53" t="s">
        <v>3</v>
      </c>
      <c r="C4" s="53" t="s">
        <v>4</v>
      </c>
      <c r="D4" s="53" t="s">
        <v>5</v>
      </c>
      <c r="E4" s="53" t="s">
        <v>6</v>
      </c>
      <c r="F4" s="5" t="s">
        <v>2</v>
      </c>
      <c r="G4" s="53" t="s">
        <v>3</v>
      </c>
      <c r="H4" s="53" t="s">
        <v>4</v>
      </c>
      <c r="I4" s="53" t="s">
        <v>5</v>
      </c>
      <c r="J4" s="53" t="s">
        <v>6</v>
      </c>
    </row>
    <row r="5" spans="1:10" s="1" customFormat="1" ht="27" customHeight="1">
      <c r="A5" s="5" t="s">
        <v>7</v>
      </c>
      <c r="B5" s="8">
        <f>SUM(B6:B7,B13,B14,B15)</f>
        <v>447196</v>
      </c>
      <c r="C5" s="8">
        <f>SUM(C6:C7,C13,C14,C15)</f>
        <v>489166</v>
      </c>
      <c r="D5" s="8">
        <f>SUM(D6:D7,D13,D14,D15)</f>
        <v>490281</v>
      </c>
      <c r="E5" s="8"/>
      <c r="F5" s="5" t="s">
        <v>8</v>
      </c>
      <c r="G5" s="8">
        <f>SUM(G6,G19,G20,G21,G22)</f>
        <v>447196</v>
      </c>
      <c r="H5" s="8">
        <f>SUM(H6,H19,H20,H21,H22)</f>
        <v>283076</v>
      </c>
      <c r="I5" s="8">
        <f>SUM(I6,I19,I20,I21,I22)</f>
        <v>291917</v>
      </c>
      <c r="J5" s="8"/>
    </row>
    <row r="6" spans="1:10" ht="21" customHeight="1">
      <c r="A6" s="9" t="s">
        <v>9</v>
      </c>
      <c r="B6" s="8">
        <v>152396</v>
      </c>
      <c r="C6" s="8">
        <v>152396</v>
      </c>
      <c r="D6" s="8">
        <v>152396</v>
      </c>
      <c r="E6" s="8"/>
      <c r="F6" s="9" t="s">
        <v>10</v>
      </c>
      <c r="G6" s="8">
        <f>SUM(G7:G18)</f>
        <v>412020</v>
      </c>
      <c r="H6" s="8">
        <f>SUM(H7:H18)</f>
        <v>236819</v>
      </c>
      <c r="I6" s="8">
        <f>SUM(I7:I18)</f>
        <v>243056</v>
      </c>
      <c r="J6" s="10">
        <v>0.148</v>
      </c>
    </row>
    <row r="7" spans="1:10" ht="21" customHeight="1">
      <c r="A7" s="9" t="s">
        <v>11</v>
      </c>
      <c r="B7" s="8">
        <f>SUM(B8:B12)</f>
        <v>165000</v>
      </c>
      <c r="C7" s="8">
        <f>SUM(C8:C12)</f>
        <v>100000</v>
      </c>
      <c r="D7" s="8">
        <f>SUM(D8:D12)</f>
        <v>100024</v>
      </c>
      <c r="E7" s="10">
        <v>-0.398</v>
      </c>
      <c r="F7" s="12" t="s">
        <v>20</v>
      </c>
      <c r="G7" s="13"/>
      <c r="H7" s="13">
        <v>0</v>
      </c>
      <c r="I7" s="13"/>
      <c r="J7" s="8"/>
    </row>
    <row r="8" spans="1:10" ht="21" customHeight="1">
      <c r="A8" s="12" t="s">
        <v>81</v>
      </c>
      <c r="B8" s="13">
        <v>148500</v>
      </c>
      <c r="C8" s="13">
        <v>80850</v>
      </c>
      <c r="D8" s="13">
        <v>80874</v>
      </c>
      <c r="E8" s="8"/>
      <c r="F8" s="12" t="s">
        <v>22</v>
      </c>
      <c r="G8" s="13">
        <v>247</v>
      </c>
      <c r="H8" s="13">
        <v>80</v>
      </c>
      <c r="I8" s="13">
        <v>81</v>
      </c>
      <c r="J8" s="8"/>
    </row>
    <row r="9" spans="1:10" ht="21" customHeight="1">
      <c r="A9" s="12" t="s">
        <v>82</v>
      </c>
      <c r="B9" s="13">
        <v>15000</v>
      </c>
      <c r="C9" s="13">
        <v>18690</v>
      </c>
      <c r="D9" s="13">
        <v>18690</v>
      </c>
      <c r="E9" s="8"/>
      <c r="F9" s="12" t="s">
        <v>24</v>
      </c>
      <c r="G9" s="13">
        <v>6581</v>
      </c>
      <c r="H9" s="13">
        <v>1850</v>
      </c>
      <c r="I9" s="13">
        <v>1980</v>
      </c>
      <c r="J9" s="8"/>
    </row>
    <row r="10" spans="1:10" ht="21" customHeight="1">
      <c r="A10" s="12" t="s">
        <v>83</v>
      </c>
      <c r="B10" s="13">
        <v>200</v>
      </c>
      <c r="C10" s="13">
        <v>100</v>
      </c>
      <c r="D10" s="13">
        <v>100</v>
      </c>
      <c r="E10" s="8"/>
      <c r="F10" s="12" t="s">
        <v>30</v>
      </c>
      <c r="G10" s="13">
        <f>319864-7600</f>
        <v>312264</v>
      </c>
      <c r="H10" s="13">
        <v>84350</v>
      </c>
      <c r="I10" s="13">
        <v>86691</v>
      </c>
      <c r="J10" s="8"/>
    </row>
    <row r="11" spans="1:10" ht="21" customHeight="1">
      <c r="A11" s="12" t="s">
        <v>84</v>
      </c>
      <c r="B11" s="13">
        <v>500</v>
      </c>
      <c r="C11" s="13">
        <v>360</v>
      </c>
      <c r="D11" s="13">
        <v>360</v>
      </c>
      <c r="E11" s="8"/>
      <c r="F11" s="12" t="s">
        <v>32</v>
      </c>
      <c r="G11" s="13">
        <v>77779</v>
      </c>
      <c r="H11" s="13">
        <v>12568</v>
      </c>
      <c r="I11" s="13">
        <v>16118</v>
      </c>
      <c r="J11" s="8"/>
    </row>
    <row r="12" spans="1:10" ht="21" customHeight="1">
      <c r="A12" s="12" t="s">
        <v>85</v>
      </c>
      <c r="B12" s="13">
        <v>800</v>
      </c>
      <c r="C12" s="13"/>
      <c r="D12" s="13"/>
      <c r="E12" s="8"/>
      <c r="F12" s="12" t="s">
        <v>34</v>
      </c>
      <c r="G12" s="13"/>
      <c r="H12" s="13">
        <v>0</v>
      </c>
      <c r="I12" s="13"/>
      <c r="J12" s="8"/>
    </row>
    <row r="13" spans="1:10" ht="21" customHeight="1">
      <c r="A13" s="11" t="s">
        <v>59</v>
      </c>
      <c r="B13" s="8">
        <v>60000</v>
      </c>
      <c r="C13" s="8">
        <v>90970</v>
      </c>
      <c r="D13" s="8">
        <v>92061</v>
      </c>
      <c r="E13" s="8"/>
      <c r="F13" s="12" t="s">
        <v>36</v>
      </c>
      <c r="G13" s="13"/>
      <c r="H13" s="13">
        <v>0</v>
      </c>
      <c r="I13" s="13"/>
      <c r="J13" s="8"/>
    </row>
    <row r="14" spans="1:10" ht="21" customHeight="1">
      <c r="A14" s="9" t="s">
        <v>66</v>
      </c>
      <c r="B14" s="8">
        <v>69800</v>
      </c>
      <c r="C14" s="8">
        <v>129800</v>
      </c>
      <c r="D14" s="8">
        <v>129800</v>
      </c>
      <c r="E14" s="8"/>
      <c r="F14" s="12" t="s">
        <v>38</v>
      </c>
      <c r="G14" s="13"/>
      <c r="H14" s="13">
        <v>0</v>
      </c>
      <c r="I14" s="13"/>
      <c r="J14" s="8"/>
    </row>
    <row r="15" spans="1:10" s="14" customFormat="1" ht="21" customHeight="1">
      <c r="A15" s="11" t="s">
        <v>86</v>
      </c>
      <c r="B15" s="8"/>
      <c r="C15" s="8">
        <v>16000</v>
      </c>
      <c r="D15" s="8">
        <v>16000</v>
      </c>
      <c r="E15" s="8"/>
      <c r="F15" s="12" t="s">
        <v>52</v>
      </c>
      <c r="G15" s="13">
        <v>5147</v>
      </c>
      <c r="H15" s="13">
        <v>120700</v>
      </c>
      <c r="I15" s="13">
        <v>120596</v>
      </c>
      <c r="J15" s="8"/>
    </row>
    <row r="16" spans="1:10" ht="21" customHeight="1">
      <c r="A16" s="9"/>
      <c r="B16" s="8"/>
      <c r="C16" s="8"/>
      <c r="D16" s="8"/>
      <c r="E16" s="8"/>
      <c r="F16" s="12" t="s">
        <v>87</v>
      </c>
      <c r="G16" s="13"/>
      <c r="H16" s="13">
        <v>6769</v>
      </c>
      <c r="I16" s="13">
        <v>7092</v>
      </c>
      <c r="J16" s="8"/>
    </row>
    <row r="17" spans="1:10" ht="21" customHeight="1">
      <c r="A17" s="9"/>
      <c r="B17" s="8"/>
      <c r="C17" s="8"/>
      <c r="D17" s="8"/>
      <c r="E17" s="8"/>
      <c r="F17" s="12" t="s">
        <v>54</v>
      </c>
      <c r="G17" s="13">
        <v>10000</v>
      </c>
      <c r="H17" s="13">
        <v>10500</v>
      </c>
      <c r="I17" s="13">
        <v>10497</v>
      </c>
      <c r="J17" s="8"/>
    </row>
    <row r="18" spans="1:10" ht="21" customHeight="1">
      <c r="A18" s="16"/>
      <c r="B18" s="13"/>
      <c r="C18" s="13"/>
      <c r="D18" s="13"/>
      <c r="E18" s="13"/>
      <c r="F18" s="12" t="s">
        <v>88</v>
      </c>
      <c r="G18" s="13">
        <v>2</v>
      </c>
      <c r="H18" s="13">
        <v>2</v>
      </c>
      <c r="I18" s="13">
        <v>1</v>
      </c>
      <c r="J18" s="8"/>
    </row>
    <row r="19" spans="1:10" ht="21" customHeight="1">
      <c r="A19" s="17"/>
      <c r="B19" s="13"/>
      <c r="C19" s="13"/>
      <c r="D19" s="13"/>
      <c r="E19" s="13"/>
      <c r="F19" s="9" t="s">
        <v>60</v>
      </c>
      <c r="G19" s="8">
        <v>5110</v>
      </c>
      <c r="H19" s="8">
        <v>5110</v>
      </c>
      <c r="I19" s="9">
        <v>7008</v>
      </c>
      <c r="J19" s="8"/>
    </row>
    <row r="20" spans="1:10" ht="21" customHeight="1">
      <c r="A20" s="17"/>
      <c r="B20" s="13"/>
      <c r="C20" s="13"/>
      <c r="D20" s="13"/>
      <c r="E20" s="18"/>
      <c r="F20" s="11" t="s">
        <v>89</v>
      </c>
      <c r="G20" s="9">
        <v>7600</v>
      </c>
      <c r="H20" s="9">
        <v>17600</v>
      </c>
      <c r="I20" s="8">
        <v>23600</v>
      </c>
      <c r="J20" s="8"/>
    </row>
    <row r="21" spans="1:10" ht="21" customHeight="1">
      <c r="A21" s="17"/>
      <c r="B21" s="13"/>
      <c r="C21" s="13"/>
      <c r="D21" s="13"/>
      <c r="E21" s="18"/>
      <c r="F21" s="11" t="s">
        <v>90</v>
      </c>
      <c r="G21" s="8">
        <v>9800</v>
      </c>
      <c r="H21" s="8">
        <v>9800</v>
      </c>
      <c r="I21" s="8">
        <v>9800</v>
      </c>
      <c r="J21" s="8"/>
    </row>
    <row r="22" spans="1:10" ht="21" customHeight="1">
      <c r="A22" s="19"/>
      <c r="B22" s="19"/>
      <c r="C22" s="19"/>
      <c r="D22" s="19"/>
      <c r="E22" s="19"/>
      <c r="F22" s="11" t="s">
        <v>94</v>
      </c>
      <c r="G22" s="8">
        <v>12666</v>
      </c>
      <c r="H22" s="8">
        <v>13747</v>
      </c>
      <c r="I22" s="8">
        <v>8453</v>
      </c>
      <c r="J22" s="8"/>
    </row>
    <row r="23" spans="1:10" s="14" customFormat="1" ht="21" customHeight="1">
      <c r="A23" s="74" t="s">
        <v>69</v>
      </c>
      <c r="B23" s="75"/>
      <c r="C23" s="75"/>
      <c r="D23" s="75"/>
      <c r="E23" s="76"/>
      <c r="F23" s="20" t="s">
        <v>77</v>
      </c>
      <c r="G23" s="8">
        <f>C5-G5</f>
        <v>41970</v>
      </c>
      <c r="H23" s="8">
        <f>C5-H5</f>
        <v>206090</v>
      </c>
      <c r="I23" s="8">
        <f>D5-I5</f>
        <v>198364</v>
      </c>
      <c r="J23" s="8"/>
    </row>
    <row r="24" spans="1:10" ht="21" customHeight="1">
      <c r="A24" s="77"/>
      <c r="B24" s="78"/>
      <c r="C24" s="78"/>
      <c r="D24" s="78"/>
      <c r="E24" s="79"/>
      <c r="F24" s="16" t="s">
        <v>78</v>
      </c>
      <c r="G24" s="8">
        <v>0</v>
      </c>
      <c r="H24" s="8">
        <f>H23</f>
        <v>206090</v>
      </c>
      <c r="I24" s="17">
        <f>I23</f>
        <v>198364</v>
      </c>
      <c r="J24" s="17"/>
    </row>
    <row r="25" spans="6:10" ht="21" customHeight="1">
      <c r="F25" s="21"/>
      <c r="G25" s="21"/>
      <c r="H25" s="21"/>
      <c r="I25" s="21"/>
      <c r="J25" s="21"/>
    </row>
    <row r="26" spans="6:10" ht="21" customHeight="1">
      <c r="F26" s="21"/>
      <c r="G26" s="21"/>
      <c r="H26" s="21"/>
      <c r="I26" s="21"/>
      <c r="J26" s="21"/>
    </row>
    <row r="27" spans="6:10" ht="21" customHeight="1">
      <c r="F27" s="21"/>
      <c r="G27" s="21"/>
      <c r="H27" s="21"/>
      <c r="I27" s="21"/>
      <c r="J27" s="21"/>
    </row>
    <row r="28" spans="1:10" ht="21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ht="21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21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10" ht="21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pans="1:10" ht="21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</row>
    <row r="33" spans="1:10" ht="21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</row>
    <row r="34" spans="1:10" ht="21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</row>
    <row r="35" spans="1:10" ht="21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</row>
    <row r="36" spans="1:10" ht="21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</row>
    <row r="37" spans="1:10" ht="21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</row>
    <row r="38" spans="1:10" ht="21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</row>
  </sheetData>
  <sheetProtection/>
  <mergeCells count="3">
    <mergeCell ref="A2:J2"/>
    <mergeCell ref="G3:J3"/>
    <mergeCell ref="A23:E24"/>
  </mergeCells>
  <printOptions horizontalCentered="1"/>
  <pageMargins left="0.39" right="0.31" top="0.55" bottom="0.39" header="0.16" footer="0.31"/>
  <pageSetup horizontalDpi="600" verticalDpi="600" orientation="landscape" paperSize="9" scale="88"/>
  <headerFooter alignWithMargins="0">
    <oddFooter>&amp;C—22—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D14" sqref="D14"/>
    </sheetView>
  </sheetViews>
  <sheetFormatPr defaultColWidth="9.00390625" defaultRowHeight="21" customHeight="1"/>
  <cols>
    <col min="1" max="1" width="24.75390625" style="2" customWidth="1"/>
    <col min="2" max="5" width="9.875" style="2" customWidth="1"/>
    <col min="6" max="6" width="24.625" style="2" customWidth="1"/>
    <col min="7" max="10" width="11.50390625" style="2" customWidth="1"/>
    <col min="11" max="16384" width="9.00390625" style="2" customWidth="1"/>
  </cols>
  <sheetData>
    <row r="1" ht="21" customHeight="1">
      <c r="A1" s="3" t="s">
        <v>95</v>
      </c>
    </row>
    <row r="2" spans="1:10" ht="24.75" customHeight="1">
      <c r="A2" s="70" t="s">
        <v>96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21" customHeight="1">
      <c r="A3" s="4"/>
      <c r="B3" s="4"/>
      <c r="C3" s="4"/>
      <c r="D3" s="4"/>
      <c r="E3" s="4"/>
      <c r="F3" s="4"/>
      <c r="G3" s="73" t="s">
        <v>74</v>
      </c>
      <c r="H3" s="73"/>
      <c r="I3" s="73"/>
      <c r="J3" s="73"/>
    </row>
    <row r="4" spans="1:10" s="1" customFormat="1" ht="33" customHeight="1">
      <c r="A4" s="5" t="s">
        <v>2</v>
      </c>
      <c r="B4" s="53" t="s">
        <v>3</v>
      </c>
      <c r="C4" s="53" t="s">
        <v>4</v>
      </c>
      <c r="D4" s="53" t="s">
        <v>5</v>
      </c>
      <c r="E4" s="53" t="s">
        <v>6</v>
      </c>
      <c r="F4" s="5" t="s">
        <v>2</v>
      </c>
      <c r="G4" s="53" t="s">
        <v>3</v>
      </c>
      <c r="H4" s="53" t="s">
        <v>4</v>
      </c>
      <c r="I4" s="53" t="s">
        <v>5</v>
      </c>
      <c r="J4" s="53" t="s">
        <v>6</v>
      </c>
    </row>
    <row r="5" spans="1:10" s="1" customFormat="1" ht="27" customHeight="1">
      <c r="A5" s="5" t="s">
        <v>7</v>
      </c>
      <c r="B5" s="8">
        <f>SUM(B6:B8)</f>
        <v>400</v>
      </c>
      <c r="C5" s="8">
        <f>SUM(C6:C8)</f>
        <v>400</v>
      </c>
      <c r="D5" s="8">
        <f>SUM(D6:D8)</f>
        <v>400</v>
      </c>
      <c r="E5" s="8"/>
      <c r="F5" s="5" t="s">
        <v>8</v>
      </c>
      <c r="G5" s="8">
        <f>SUM(G6:G7)</f>
        <v>400</v>
      </c>
      <c r="H5" s="8">
        <f>SUM(H6:H7)</f>
        <v>400</v>
      </c>
      <c r="I5" s="8">
        <f>SUM(I6:I7)</f>
        <v>400</v>
      </c>
      <c r="J5" s="8"/>
    </row>
    <row r="6" spans="1:10" ht="30" customHeight="1">
      <c r="A6" s="9" t="s">
        <v>9</v>
      </c>
      <c r="B6" s="8"/>
      <c r="C6" s="8"/>
      <c r="D6" s="8"/>
      <c r="E6" s="8"/>
      <c r="F6" s="9" t="s">
        <v>10</v>
      </c>
      <c r="G6" s="8"/>
      <c r="H6" s="8"/>
      <c r="I6" s="8"/>
      <c r="J6" s="8"/>
    </row>
    <row r="7" spans="1:10" ht="30" customHeight="1">
      <c r="A7" s="9" t="s">
        <v>11</v>
      </c>
      <c r="B7" s="8">
        <v>400</v>
      </c>
      <c r="C7" s="8">
        <v>400</v>
      </c>
      <c r="D7" s="8">
        <v>400</v>
      </c>
      <c r="E7" s="10">
        <v>0.77</v>
      </c>
      <c r="F7" s="11" t="s">
        <v>97</v>
      </c>
      <c r="G7" s="8">
        <v>400</v>
      </c>
      <c r="H7" s="8">
        <v>400</v>
      </c>
      <c r="I7" s="8">
        <v>400</v>
      </c>
      <c r="J7" s="10">
        <v>0.77</v>
      </c>
    </row>
    <row r="8" spans="1:10" ht="30" customHeight="1">
      <c r="A8" s="11" t="s">
        <v>59</v>
      </c>
      <c r="B8" s="8"/>
      <c r="C8" s="8"/>
      <c r="D8" s="8"/>
      <c r="E8" s="8"/>
      <c r="F8" s="12"/>
      <c r="G8" s="13"/>
      <c r="H8" s="13"/>
      <c r="I8" s="13"/>
      <c r="J8" s="8"/>
    </row>
    <row r="9" spans="1:10" ht="30" customHeight="1">
      <c r="A9" s="12"/>
      <c r="B9" s="13"/>
      <c r="C9" s="13"/>
      <c r="D9" s="13"/>
      <c r="E9" s="13"/>
      <c r="F9" s="12"/>
      <c r="G9" s="13"/>
      <c r="H9" s="13"/>
      <c r="I9" s="13"/>
      <c r="J9" s="8"/>
    </row>
    <row r="10" spans="1:10" ht="30" customHeight="1">
      <c r="A10" s="72" t="s">
        <v>69</v>
      </c>
      <c r="B10" s="72"/>
      <c r="C10" s="72"/>
      <c r="D10" s="72"/>
      <c r="E10" s="72"/>
      <c r="F10" s="5" t="s">
        <v>70</v>
      </c>
      <c r="G10" s="8">
        <v>0</v>
      </c>
      <c r="H10" s="8">
        <v>0</v>
      </c>
      <c r="I10" s="8">
        <v>0</v>
      </c>
      <c r="J10" s="13"/>
    </row>
    <row r="11" ht="21" customHeight="1">
      <c r="N11" s="2" t="s">
        <v>98</v>
      </c>
    </row>
  </sheetData>
  <sheetProtection/>
  <mergeCells count="3">
    <mergeCell ref="A2:J2"/>
    <mergeCell ref="G3:J3"/>
    <mergeCell ref="A10:E10"/>
  </mergeCells>
  <printOptions horizontalCentered="1"/>
  <pageMargins left="0.39" right="0.31" top="0.7" bottom="0.39" header="0.16" footer="0.31"/>
  <pageSetup horizontalDpi="600" verticalDpi="600" orientation="landscape" paperSize="9" scale="88"/>
  <headerFooter alignWithMargins="0">
    <oddFooter>&amp;C—23—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D14" sqref="D14"/>
    </sheetView>
  </sheetViews>
  <sheetFormatPr defaultColWidth="9.00390625" defaultRowHeight="21" customHeight="1"/>
  <cols>
    <col min="1" max="1" width="25.625" style="2" customWidth="1"/>
    <col min="2" max="5" width="9.625" style="2" customWidth="1"/>
    <col min="6" max="6" width="25.625" style="2" customWidth="1"/>
    <col min="7" max="10" width="10.125" style="2" customWidth="1"/>
    <col min="11" max="16384" width="9.00390625" style="2" customWidth="1"/>
  </cols>
  <sheetData>
    <row r="1" ht="21" customHeight="1">
      <c r="A1" s="3" t="s">
        <v>99</v>
      </c>
    </row>
    <row r="2" spans="1:10" ht="24.75" customHeight="1">
      <c r="A2" s="70" t="s">
        <v>100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24" customHeight="1">
      <c r="A3" s="4"/>
      <c r="B3" s="4"/>
      <c r="C3" s="4"/>
      <c r="D3" s="4"/>
      <c r="E3" s="4"/>
      <c r="F3" s="4"/>
      <c r="G3" s="73" t="s">
        <v>74</v>
      </c>
      <c r="H3" s="73"/>
      <c r="I3" s="73"/>
      <c r="J3" s="73"/>
    </row>
    <row r="4" spans="1:10" s="1" customFormat="1" ht="32.25" customHeight="1">
      <c r="A4" s="5" t="s">
        <v>2</v>
      </c>
      <c r="B4" s="53" t="s">
        <v>3</v>
      </c>
      <c r="C4" s="53" t="s">
        <v>4</v>
      </c>
      <c r="D4" s="53" t="s">
        <v>5</v>
      </c>
      <c r="E4" s="53" t="s">
        <v>6</v>
      </c>
      <c r="F4" s="5" t="s">
        <v>2</v>
      </c>
      <c r="G4" s="53" t="s">
        <v>3</v>
      </c>
      <c r="H4" s="53" t="s">
        <v>4</v>
      </c>
      <c r="I4" s="53" t="s">
        <v>5</v>
      </c>
      <c r="J4" s="53" t="s">
        <v>6</v>
      </c>
    </row>
    <row r="5" spans="1:10" s="1" customFormat="1" ht="29.25" customHeight="1">
      <c r="A5" s="5" t="s">
        <v>7</v>
      </c>
      <c r="B5" s="8">
        <f aca="true" t="shared" si="0" ref="B5:I5">SUM(B6:B8)</f>
        <v>400</v>
      </c>
      <c r="C5" s="8">
        <f t="shared" si="0"/>
        <v>400</v>
      </c>
      <c r="D5" s="8">
        <f t="shared" si="0"/>
        <v>400</v>
      </c>
      <c r="E5" s="8"/>
      <c r="F5" s="5" t="s">
        <v>8</v>
      </c>
      <c r="G5" s="8">
        <f t="shared" si="0"/>
        <v>400</v>
      </c>
      <c r="H5" s="8">
        <f t="shared" si="0"/>
        <v>400</v>
      </c>
      <c r="I5" s="8">
        <f t="shared" si="0"/>
        <v>400</v>
      </c>
      <c r="J5" s="8"/>
    </row>
    <row r="6" spans="1:10" ht="29.25" customHeight="1">
      <c r="A6" s="9" t="s">
        <v>9</v>
      </c>
      <c r="B6" s="8"/>
      <c r="C6" s="8"/>
      <c r="D6" s="8"/>
      <c r="E6" s="8"/>
      <c r="F6" s="9" t="s">
        <v>10</v>
      </c>
      <c r="G6" s="8"/>
      <c r="H6" s="8"/>
      <c r="I6" s="8"/>
      <c r="J6" s="8"/>
    </row>
    <row r="7" spans="1:10" ht="29.25" customHeight="1">
      <c r="A7" s="9" t="s">
        <v>11</v>
      </c>
      <c r="B7" s="8">
        <v>400</v>
      </c>
      <c r="C7" s="8">
        <v>400</v>
      </c>
      <c r="D7" s="8">
        <v>400</v>
      </c>
      <c r="E7" s="10">
        <v>0.77</v>
      </c>
      <c r="F7" s="11" t="s">
        <v>97</v>
      </c>
      <c r="G7" s="8">
        <v>400</v>
      </c>
      <c r="H7" s="8">
        <v>400</v>
      </c>
      <c r="I7" s="8">
        <v>400</v>
      </c>
      <c r="J7" s="10">
        <v>0.77</v>
      </c>
    </row>
    <row r="8" spans="1:10" ht="29.25" customHeight="1">
      <c r="A8" s="11" t="s">
        <v>59</v>
      </c>
      <c r="B8" s="8"/>
      <c r="C8" s="8"/>
      <c r="D8" s="8"/>
      <c r="E8" s="8"/>
      <c r="F8" s="12"/>
      <c r="G8" s="8"/>
      <c r="H8" s="8"/>
      <c r="I8" s="8"/>
      <c r="J8" s="8"/>
    </row>
    <row r="9" spans="1:10" ht="29.25" customHeight="1">
      <c r="A9" s="12"/>
      <c r="B9" s="13"/>
      <c r="C9" s="13"/>
      <c r="D9" s="13"/>
      <c r="E9" s="13"/>
      <c r="F9" s="12"/>
      <c r="G9" s="13"/>
      <c r="H9" s="13"/>
      <c r="I9" s="13"/>
      <c r="J9" s="8"/>
    </row>
    <row r="10" spans="1:10" ht="30" customHeight="1">
      <c r="A10" s="72" t="s">
        <v>69</v>
      </c>
      <c r="B10" s="72"/>
      <c r="C10" s="72"/>
      <c r="D10" s="72"/>
      <c r="E10" s="72"/>
      <c r="F10" s="5" t="s">
        <v>70</v>
      </c>
      <c r="G10" s="8">
        <v>0</v>
      </c>
      <c r="H10" s="8">
        <v>0</v>
      </c>
      <c r="I10" s="8">
        <v>0</v>
      </c>
      <c r="J10" s="13"/>
    </row>
  </sheetData>
  <sheetProtection/>
  <mergeCells count="3">
    <mergeCell ref="A2:J2"/>
    <mergeCell ref="G3:J3"/>
    <mergeCell ref="A10:E10"/>
  </mergeCells>
  <printOptions horizontalCentered="1"/>
  <pageMargins left="0.39" right="0.31" top="0.71" bottom="0.39" header="0.16" footer="0.31"/>
  <pageSetup horizontalDpi="600" verticalDpi="600" orientation="landscape" paperSize="9" scale="88"/>
  <headerFooter alignWithMargins="0">
    <oddFooter>&amp;C—24—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pane xSplit="1" ySplit="5" topLeftCell="B6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K17" sqref="K17"/>
    </sheetView>
  </sheetViews>
  <sheetFormatPr defaultColWidth="40.375" defaultRowHeight="14.25"/>
  <cols>
    <col min="1" max="1" width="33.00390625" style="2" customWidth="1"/>
    <col min="2" max="3" width="13.625" style="2" customWidth="1"/>
    <col min="4" max="4" width="11.00390625" style="2" customWidth="1"/>
    <col min="5" max="5" width="29.875" style="2" customWidth="1"/>
    <col min="6" max="6" width="12.125" style="2" hidden="1" customWidth="1"/>
    <col min="7" max="8" width="11.875" style="2" customWidth="1"/>
    <col min="9" max="9" width="11.00390625" style="2" customWidth="1"/>
    <col min="10" max="10" width="9.375" style="2" customWidth="1"/>
    <col min="11" max="11" width="11.125" style="2" customWidth="1"/>
    <col min="12" max="12" width="9.375" style="2" customWidth="1"/>
    <col min="13" max="16384" width="40.375" style="2" customWidth="1"/>
  </cols>
  <sheetData>
    <row r="1" ht="18.75">
      <c r="A1" s="3" t="s">
        <v>101</v>
      </c>
    </row>
    <row r="2" spans="1:9" s="41" customFormat="1" ht="25.5">
      <c r="A2" s="80" t="s">
        <v>102</v>
      </c>
      <c r="B2" s="80"/>
      <c r="C2" s="80"/>
      <c r="D2" s="80"/>
      <c r="E2" s="80"/>
      <c r="F2" s="80"/>
      <c r="G2" s="80"/>
      <c r="H2" s="80"/>
      <c r="I2" s="80"/>
    </row>
    <row r="3" spans="1:9" s="41" customFormat="1" ht="14.25">
      <c r="A3" s="44"/>
      <c r="B3" s="44"/>
      <c r="C3" s="44"/>
      <c r="D3" s="44"/>
      <c r="E3" s="44"/>
      <c r="F3" s="81" t="s">
        <v>74</v>
      </c>
      <c r="G3" s="81"/>
      <c r="H3" s="81"/>
      <c r="I3" s="81"/>
    </row>
    <row r="4" spans="1:9" s="42" customFormat="1" ht="30" customHeight="1">
      <c r="A4" s="45" t="s">
        <v>2</v>
      </c>
      <c r="B4" s="6" t="s">
        <v>103</v>
      </c>
      <c r="C4" s="6" t="s">
        <v>104</v>
      </c>
      <c r="D4" s="6" t="s">
        <v>105</v>
      </c>
      <c r="E4" s="45" t="s">
        <v>2</v>
      </c>
      <c r="F4" s="6" t="s">
        <v>106</v>
      </c>
      <c r="G4" s="6" t="s">
        <v>103</v>
      </c>
      <c r="H4" s="6" t="s">
        <v>104</v>
      </c>
      <c r="I4" s="6" t="s">
        <v>105</v>
      </c>
    </row>
    <row r="5" spans="1:9" s="43" customFormat="1" ht="14.25">
      <c r="A5" s="25" t="s">
        <v>7</v>
      </c>
      <c r="B5" s="26">
        <f>SUM(B6:B7,B31,B35,B36,B37)</f>
        <v>730809</v>
      </c>
      <c r="C5" s="27">
        <f>SUM(C6:C7,C31,C35,C36,C37)</f>
        <v>659960</v>
      </c>
      <c r="D5" s="27"/>
      <c r="E5" s="25" t="s">
        <v>8</v>
      </c>
      <c r="F5" s="27">
        <f>SUM(F6,F31,F32,F33)</f>
        <v>556620</v>
      </c>
      <c r="G5" s="26">
        <f>SUM(G6,G31,G32,G33)</f>
        <v>725689</v>
      </c>
      <c r="H5" s="27">
        <f>SUM(H6,H31,H32,H33)</f>
        <v>659960</v>
      </c>
      <c r="I5" s="27"/>
    </row>
    <row r="6" spans="1:9" s="41" customFormat="1" ht="14.25">
      <c r="A6" s="28" t="s">
        <v>9</v>
      </c>
      <c r="B6" s="29">
        <v>21138</v>
      </c>
      <c r="C6" s="30">
        <v>5120</v>
      </c>
      <c r="D6" s="30"/>
      <c r="E6" s="28" t="s">
        <v>10</v>
      </c>
      <c r="F6" s="30">
        <f>SUM(F7:F29)</f>
        <v>536054</v>
      </c>
      <c r="G6" s="29">
        <f>SUM(G7:G30)</f>
        <v>684036</v>
      </c>
      <c r="H6" s="30">
        <f>SUM(H7:H30)</f>
        <v>624360</v>
      </c>
      <c r="I6" s="46">
        <f>H6/G6-1</f>
        <v>-0.08724102240232967</v>
      </c>
    </row>
    <row r="7" spans="1:9" s="41" customFormat="1" ht="14.25">
      <c r="A7" s="28" t="s">
        <v>11</v>
      </c>
      <c r="B7" s="26">
        <f>SUM(B8,B23)</f>
        <v>192340</v>
      </c>
      <c r="C7" s="27">
        <f>SUM(C8,C23)</f>
        <v>209700</v>
      </c>
      <c r="D7" s="46">
        <f>C7/B7-1</f>
        <v>0.09025683685140895</v>
      </c>
      <c r="E7" s="33" t="s">
        <v>12</v>
      </c>
      <c r="F7" s="47">
        <v>40150</v>
      </c>
      <c r="G7" s="34">
        <v>57519</v>
      </c>
      <c r="H7" s="47">
        <v>50333</v>
      </c>
      <c r="I7" s="47"/>
    </row>
    <row r="8" spans="1:9" s="41" customFormat="1" ht="14.25">
      <c r="A8" s="32" t="s">
        <v>13</v>
      </c>
      <c r="B8" s="29">
        <f>SUM(B9:B22)</f>
        <v>129442</v>
      </c>
      <c r="C8" s="29">
        <f>SUM(C9:C22)</f>
        <v>155100</v>
      </c>
      <c r="D8" s="46">
        <f>C8/B8-1</f>
        <v>0.19822005222416217</v>
      </c>
      <c r="E8" s="33" t="s">
        <v>14</v>
      </c>
      <c r="F8" s="47">
        <v>300</v>
      </c>
      <c r="G8" s="34"/>
      <c r="H8" s="47">
        <v>100</v>
      </c>
      <c r="I8" s="47"/>
    </row>
    <row r="9" spans="1:9" s="41" customFormat="1" ht="14.25">
      <c r="A9" s="33" t="s">
        <v>15</v>
      </c>
      <c r="B9" s="34">
        <v>62251</v>
      </c>
      <c r="C9" s="34">
        <v>68500</v>
      </c>
      <c r="D9" s="48"/>
      <c r="E9" s="33" t="s">
        <v>16</v>
      </c>
      <c r="F9" s="47">
        <v>16850</v>
      </c>
      <c r="G9" s="34">
        <v>20804</v>
      </c>
      <c r="H9" s="47">
        <v>20682</v>
      </c>
      <c r="I9" s="47"/>
    </row>
    <row r="10" spans="1:9" s="41" customFormat="1" ht="14.25">
      <c r="A10" s="33" t="s">
        <v>17</v>
      </c>
      <c r="B10" s="34"/>
      <c r="C10" s="34"/>
      <c r="D10" s="48"/>
      <c r="E10" s="33" t="s">
        <v>18</v>
      </c>
      <c r="F10" s="47">
        <v>110000</v>
      </c>
      <c r="G10" s="34">
        <v>154148</v>
      </c>
      <c r="H10" s="47">
        <v>142619</v>
      </c>
      <c r="I10" s="47"/>
    </row>
    <row r="11" spans="1:9" s="41" customFormat="1" ht="14.25">
      <c r="A11" s="33" t="s">
        <v>19</v>
      </c>
      <c r="B11" s="34">
        <v>21886</v>
      </c>
      <c r="C11" s="34">
        <v>20000</v>
      </c>
      <c r="D11" s="48"/>
      <c r="E11" s="33" t="s">
        <v>20</v>
      </c>
      <c r="F11" s="47">
        <v>3000</v>
      </c>
      <c r="G11" s="34">
        <v>3682</v>
      </c>
      <c r="H11" s="47">
        <v>3608</v>
      </c>
      <c r="I11" s="47"/>
    </row>
    <row r="12" spans="1:9" s="41" customFormat="1" ht="14.25">
      <c r="A12" s="33" t="s">
        <v>21</v>
      </c>
      <c r="B12" s="34">
        <v>9260</v>
      </c>
      <c r="C12" s="34">
        <v>15000</v>
      </c>
      <c r="D12" s="48"/>
      <c r="E12" s="33" t="s">
        <v>22</v>
      </c>
      <c r="F12" s="47">
        <v>7600</v>
      </c>
      <c r="G12" s="34">
        <v>9203</v>
      </c>
      <c r="H12" s="47">
        <v>8302</v>
      </c>
      <c r="I12" s="47"/>
    </row>
    <row r="13" spans="1:9" s="41" customFormat="1" ht="14.25">
      <c r="A13" s="33" t="s">
        <v>23</v>
      </c>
      <c r="B13" s="34">
        <v>2511</v>
      </c>
      <c r="C13" s="34">
        <v>2500</v>
      </c>
      <c r="D13" s="48"/>
      <c r="E13" s="33" t="s">
        <v>24</v>
      </c>
      <c r="F13" s="47">
        <v>64500</v>
      </c>
      <c r="G13" s="34">
        <v>96130</v>
      </c>
      <c r="H13" s="47">
        <v>91603</v>
      </c>
      <c r="I13" s="47"/>
    </row>
    <row r="14" spans="1:9" s="41" customFormat="1" ht="14.25">
      <c r="A14" s="33" t="s">
        <v>25</v>
      </c>
      <c r="B14" s="34">
        <v>6216</v>
      </c>
      <c r="C14" s="34">
        <v>7000</v>
      </c>
      <c r="D14" s="48"/>
      <c r="E14" s="33" t="s">
        <v>26</v>
      </c>
      <c r="F14" s="47">
        <v>88772</v>
      </c>
      <c r="G14" s="34">
        <v>95929</v>
      </c>
      <c r="H14" s="47">
        <v>87380</v>
      </c>
      <c r="I14" s="47"/>
    </row>
    <row r="15" spans="1:9" s="41" customFormat="1" ht="14.25">
      <c r="A15" s="33" t="s">
        <v>27</v>
      </c>
      <c r="B15" s="34">
        <v>2571</v>
      </c>
      <c r="C15" s="34">
        <v>3000</v>
      </c>
      <c r="D15" s="48"/>
      <c r="E15" s="33" t="s">
        <v>28</v>
      </c>
      <c r="F15" s="47">
        <v>22500</v>
      </c>
      <c r="G15" s="34">
        <v>24265</v>
      </c>
      <c r="H15" s="47">
        <v>23187</v>
      </c>
      <c r="I15" s="47"/>
    </row>
    <row r="16" spans="1:9" s="41" customFormat="1" ht="14.25">
      <c r="A16" s="33" t="s">
        <v>29</v>
      </c>
      <c r="B16" s="34">
        <v>2053</v>
      </c>
      <c r="C16" s="34">
        <v>2800</v>
      </c>
      <c r="D16" s="48"/>
      <c r="E16" s="33" t="s">
        <v>30</v>
      </c>
      <c r="F16" s="47">
        <v>26100</v>
      </c>
      <c r="G16" s="34">
        <v>13002</v>
      </c>
      <c r="H16" s="47">
        <v>24848</v>
      </c>
      <c r="I16" s="47"/>
    </row>
    <row r="17" spans="1:9" s="41" customFormat="1" ht="14.25">
      <c r="A17" s="33" t="s">
        <v>31</v>
      </c>
      <c r="B17" s="34">
        <v>3335</v>
      </c>
      <c r="C17" s="34">
        <v>4500</v>
      </c>
      <c r="D17" s="48"/>
      <c r="E17" s="33" t="s">
        <v>32</v>
      </c>
      <c r="F17" s="47">
        <v>89500</v>
      </c>
      <c r="G17" s="34">
        <v>109299</v>
      </c>
      <c r="H17" s="47">
        <v>89558</v>
      </c>
      <c r="I17" s="47"/>
    </row>
    <row r="18" spans="1:9" s="41" customFormat="1" ht="14.25">
      <c r="A18" s="33" t="s">
        <v>33</v>
      </c>
      <c r="B18" s="34">
        <v>7488</v>
      </c>
      <c r="C18" s="34">
        <v>10000</v>
      </c>
      <c r="D18" s="48"/>
      <c r="E18" s="33" t="s">
        <v>34</v>
      </c>
      <c r="F18" s="47">
        <v>19100</v>
      </c>
      <c r="G18" s="34">
        <v>38591</v>
      </c>
      <c r="H18" s="47">
        <v>18848</v>
      </c>
      <c r="I18" s="47"/>
    </row>
    <row r="19" spans="1:9" s="41" customFormat="1" ht="14.25">
      <c r="A19" s="33" t="s">
        <v>35</v>
      </c>
      <c r="B19" s="34">
        <v>582</v>
      </c>
      <c r="C19" s="34">
        <v>800</v>
      </c>
      <c r="D19" s="48"/>
      <c r="E19" s="33" t="s">
        <v>36</v>
      </c>
      <c r="F19" s="47">
        <v>8050</v>
      </c>
      <c r="G19" s="34">
        <v>10733</v>
      </c>
      <c r="H19" s="47">
        <v>13133</v>
      </c>
      <c r="I19" s="47"/>
    </row>
    <row r="20" spans="1:9" s="41" customFormat="1" ht="14.25">
      <c r="A20" s="33" t="s">
        <v>37</v>
      </c>
      <c r="B20" s="34">
        <v>2031</v>
      </c>
      <c r="C20" s="34">
        <v>8000</v>
      </c>
      <c r="D20" s="48"/>
      <c r="E20" s="33" t="s">
        <v>38</v>
      </c>
      <c r="F20" s="37">
        <v>2300</v>
      </c>
      <c r="G20" s="34">
        <v>954</v>
      </c>
      <c r="H20" s="37">
        <v>2220</v>
      </c>
      <c r="I20" s="37"/>
    </row>
    <row r="21" spans="1:9" s="41" customFormat="1" ht="14.25">
      <c r="A21" s="33" t="s">
        <v>39</v>
      </c>
      <c r="B21" s="34">
        <v>9132</v>
      </c>
      <c r="C21" s="34">
        <v>13000</v>
      </c>
      <c r="D21" s="48"/>
      <c r="E21" s="33" t="s">
        <v>40</v>
      </c>
      <c r="F21" s="37"/>
      <c r="G21" s="34">
        <v>438</v>
      </c>
      <c r="H21" s="37">
        <v>400</v>
      </c>
      <c r="I21" s="37"/>
    </row>
    <row r="22" spans="1:9" s="41" customFormat="1" ht="14.25">
      <c r="A22" s="33" t="s">
        <v>41</v>
      </c>
      <c r="B22" s="34">
        <v>126</v>
      </c>
      <c r="C22" s="37"/>
      <c r="D22" s="37"/>
      <c r="E22" s="33" t="s">
        <v>42</v>
      </c>
      <c r="F22" s="37"/>
      <c r="G22" s="34"/>
      <c r="H22" s="37"/>
      <c r="I22" s="37"/>
    </row>
    <row r="23" spans="1:9" s="41" customFormat="1" ht="14.25">
      <c r="A23" s="32" t="s">
        <v>43</v>
      </c>
      <c r="B23" s="29">
        <f>SUM(B24:B30)</f>
        <v>62898</v>
      </c>
      <c r="C23" s="30">
        <f>SUM(C24:C30)</f>
        <v>54600</v>
      </c>
      <c r="D23" s="46">
        <f>C23/B23-1</f>
        <v>-0.13192788323953064</v>
      </c>
      <c r="E23" s="33" t="s">
        <v>44</v>
      </c>
      <c r="F23" s="37">
        <v>1650</v>
      </c>
      <c r="G23" s="34">
        <v>3159</v>
      </c>
      <c r="H23" s="37">
        <v>2560</v>
      </c>
      <c r="I23" s="37"/>
    </row>
    <row r="24" spans="1:9" s="41" customFormat="1" ht="14.25">
      <c r="A24" s="31" t="s">
        <v>45</v>
      </c>
      <c r="B24" s="34">
        <v>5210</v>
      </c>
      <c r="C24" s="34">
        <v>6500</v>
      </c>
      <c r="D24" s="37"/>
      <c r="E24" s="33" t="s">
        <v>46</v>
      </c>
      <c r="F24" s="37">
        <v>15800</v>
      </c>
      <c r="G24" s="34">
        <v>25681</v>
      </c>
      <c r="H24" s="37">
        <v>18227</v>
      </c>
      <c r="I24" s="37"/>
    </row>
    <row r="25" spans="1:9" s="41" customFormat="1" ht="14.25">
      <c r="A25" s="31" t="s">
        <v>47</v>
      </c>
      <c r="B25" s="34">
        <v>2965</v>
      </c>
      <c r="C25" s="34">
        <v>4000</v>
      </c>
      <c r="D25" s="37"/>
      <c r="E25" s="33" t="s">
        <v>48</v>
      </c>
      <c r="F25" s="37">
        <v>460</v>
      </c>
      <c r="G25" s="34">
        <v>1537</v>
      </c>
      <c r="H25" s="37">
        <v>1550</v>
      </c>
      <c r="I25" s="37"/>
    </row>
    <row r="26" spans="1:9" s="41" customFormat="1" ht="14.25">
      <c r="A26" s="31" t="s">
        <v>49</v>
      </c>
      <c r="B26" s="34">
        <v>3423</v>
      </c>
      <c r="C26" s="34">
        <v>4500</v>
      </c>
      <c r="D26" s="37"/>
      <c r="E26" s="33" t="s">
        <v>50</v>
      </c>
      <c r="F26" s="37"/>
      <c r="G26" s="34">
        <v>5445</v>
      </c>
      <c r="H26" s="37">
        <v>4300</v>
      </c>
      <c r="I26" s="37"/>
    </row>
    <row r="27" spans="1:9" s="41" customFormat="1" ht="14.25">
      <c r="A27" s="31" t="s">
        <v>51</v>
      </c>
      <c r="B27" s="34"/>
      <c r="C27" s="34"/>
      <c r="D27" s="37"/>
      <c r="E27" s="33" t="s">
        <v>52</v>
      </c>
      <c r="F27" s="37"/>
      <c r="G27" s="34"/>
      <c r="H27" s="37"/>
      <c r="I27" s="37"/>
    </row>
    <row r="28" spans="1:9" s="41" customFormat="1" ht="14.25">
      <c r="A28" s="31" t="s">
        <v>53</v>
      </c>
      <c r="B28" s="34">
        <v>49652</v>
      </c>
      <c r="C28" s="34">
        <v>37900</v>
      </c>
      <c r="D28" s="37"/>
      <c r="E28" s="33" t="s">
        <v>54</v>
      </c>
      <c r="F28" s="37">
        <v>9711</v>
      </c>
      <c r="G28" s="34">
        <v>13516</v>
      </c>
      <c r="H28" s="37">
        <v>14601</v>
      </c>
      <c r="I28" s="37"/>
    </row>
    <row r="29" spans="1:9" s="41" customFormat="1" ht="14.25">
      <c r="A29" s="39" t="s">
        <v>55</v>
      </c>
      <c r="B29" s="34">
        <v>500</v>
      </c>
      <c r="C29" s="34">
        <v>500</v>
      </c>
      <c r="D29" s="37"/>
      <c r="E29" s="33" t="s">
        <v>56</v>
      </c>
      <c r="F29" s="37">
        <v>9711</v>
      </c>
      <c r="G29" s="34">
        <v>1</v>
      </c>
      <c r="H29" s="37">
        <v>1</v>
      </c>
      <c r="I29" s="30"/>
    </row>
    <row r="30" spans="1:9" s="41" customFormat="1" ht="14.25">
      <c r="A30" s="31" t="s">
        <v>57</v>
      </c>
      <c r="B30" s="34">
        <v>1148</v>
      </c>
      <c r="C30" s="34">
        <v>1200</v>
      </c>
      <c r="D30" s="37"/>
      <c r="E30" s="33" t="s">
        <v>58</v>
      </c>
      <c r="F30" s="37"/>
      <c r="G30" s="34"/>
      <c r="H30" s="37">
        <v>6300</v>
      </c>
      <c r="I30" s="30"/>
    </row>
    <row r="31" spans="1:9" s="41" customFormat="1" ht="14.25">
      <c r="A31" s="32" t="s">
        <v>59</v>
      </c>
      <c r="B31" s="29">
        <f>SUM(B32:B34)</f>
        <v>439456</v>
      </c>
      <c r="C31" s="30">
        <f>SUM(C32:C34)</f>
        <v>410000</v>
      </c>
      <c r="D31" s="30"/>
      <c r="E31" s="32" t="s">
        <v>60</v>
      </c>
      <c r="F31" s="30">
        <v>20000</v>
      </c>
      <c r="G31" s="29">
        <v>32353</v>
      </c>
      <c r="H31" s="30">
        <v>30000</v>
      </c>
      <c r="I31" s="30"/>
    </row>
    <row r="32" spans="1:9" s="41" customFormat="1" ht="14.25">
      <c r="A32" s="33" t="s">
        <v>61</v>
      </c>
      <c r="B32" s="34">
        <v>4807</v>
      </c>
      <c r="C32" s="34">
        <v>4807</v>
      </c>
      <c r="D32" s="37"/>
      <c r="E32" s="28" t="s">
        <v>62</v>
      </c>
      <c r="F32" s="30"/>
      <c r="G32" s="29">
        <v>7760</v>
      </c>
      <c r="H32" s="30">
        <v>5600</v>
      </c>
      <c r="I32" s="37"/>
    </row>
    <row r="33" spans="1:9" s="44" customFormat="1" ht="14.25">
      <c r="A33" s="33" t="s">
        <v>63</v>
      </c>
      <c r="B33" s="34">
        <v>356865</v>
      </c>
      <c r="C33" s="34">
        <v>327193</v>
      </c>
      <c r="D33" s="37"/>
      <c r="E33" s="28" t="s">
        <v>64</v>
      </c>
      <c r="F33" s="30">
        <v>566</v>
      </c>
      <c r="G33" s="29">
        <v>1540</v>
      </c>
      <c r="H33" s="30"/>
      <c r="I33" s="30"/>
    </row>
    <row r="34" spans="1:9" s="41" customFormat="1" ht="14.25">
      <c r="A34" s="33" t="s">
        <v>65</v>
      </c>
      <c r="B34" s="34">
        <v>77784</v>
      </c>
      <c r="C34" s="34">
        <v>78000</v>
      </c>
      <c r="D34" s="37"/>
      <c r="E34" s="49"/>
      <c r="F34" s="50"/>
      <c r="G34" s="51"/>
      <c r="H34" s="50"/>
      <c r="I34" s="50"/>
    </row>
    <row r="35" spans="1:9" s="41" customFormat="1" ht="14.25">
      <c r="A35" s="32" t="s">
        <v>66</v>
      </c>
      <c r="B35" s="29">
        <v>52600</v>
      </c>
      <c r="C35" s="30">
        <v>5600</v>
      </c>
      <c r="D35" s="30"/>
      <c r="E35" s="37"/>
      <c r="F35" s="37"/>
      <c r="G35" s="34"/>
      <c r="H35" s="37"/>
      <c r="I35" s="37"/>
    </row>
    <row r="36" spans="1:9" s="41" customFormat="1" ht="14.25">
      <c r="A36" s="32" t="s">
        <v>67</v>
      </c>
      <c r="B36" s="29">
        <v>1275</v>
      </c>
      <c r="C36" s="30">
        <v>1540</v>
      </c>
      <c r="D36" s="30"/>
      <c r="E36" s="37"/>
      <c r="F36" s="37"/>
      <c r="G36" s="34"/>
      <c r="H36" s="37"/>
      <c r="I36" s="37"/>
    </row>
    <row r="37" spans="1:9" s="41" customFormat="1" ht="14.25">
      <c r="A37" s="32" t="s">
        <v>68</v>
      </c>
      <c r="B37" s="29">
        <v>24000</v>
      </c>
      <c r="C37" s="30">
        <v>28000</v>
      </c>
      <c r="D37" s="30"/>
      <c r="E37" s="37"/>
      <c r="F37" s="37"/>
      <c r="G37" s="34"/>
      <c r="H37" s="37"/>
      <c r="I37" s="37"/>
    </row>
    <row r="38" spans="1:9" s="41" customFormat="1" ht="14.25" customHeight="1">
      <c r="A38" s="82" t="s">
        <v>69</v>
      </c>
      <c r="B38" s="82"/>
      <c r="C38" s="82"/>
      <c r="D38" s="82"/>
      <c r="E38" s="52" t="s">
        <v>70</v>
      </c>
      <c r="F38" s="30" t="e">
        <f>#REF!-F5</f>
        <v>#REF!</v>
      </c>
      <c r="G38" s="29">
        <f>B5-G5</f>
        <v>5120</v>
      </c>
      <c r="H38" s="30">
        <f>C5-H5</f>
        <v>0</v>
      </c>
      <c r="I38" s="30"/>
    </row>
    <row r="39" spans="1:9" s="41" customFormat="1" ht="14.25" customHeight="1">
      <c r="A39" s="82"/>
      <c r="B39" s="82"/>
      <c r="C39" s="82"/>
      <c r="D39" s="82"/>
      <c r="E39" s="49" t="s">
        <v>107</v>
      </c>
      <c r="F39" s="37"/>
      <c r="G39" s="34">
        <v>5120</v>
      </c>
      <c r="H39" s="37">
        <v>0</v>
      </c>
      <c r="I39" s="37"/>
    </row>
    <row r="40" spans="1:9" ht="14.25">
      <c r="A40" s="21"/>
      <c r="B40" s="21"/>
      <c r="C40" s="21"/>
      <c r="D40" s="21"/>
      <c r="E40" s="21"/>
      <c r="G40" s="21"/>
      <c r="H40" s="21"/>
      <c r="I40" s="21"/>
    </row>
  </sheetData>
  <sheetProtection/>
  <mergeCells count="3">
    <mergeCell ref="A2:I2"/>
    <mergeCell ref="F3:I3"/>
    <mergeCell ref="A38:D39"/>
  </mergeCells>
  <printOptions horizontalCentered="1"/>
  <pageMargins left="0.39" right="0.31" top="0.48" bottom="0.39" header="0.16" footer="0.31"/>
  <pageSetup horizontalDpi="600" verticalDpi="600" orientation="landscape" paperSize="9" scale="88" r:id="rId1"/>
  <headerFooter alignWithMargins="0">
    <oddFooter>&amp;C—25—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pane xSplit="1" ySplit="5" topLeftCell="B6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J9" sqref="J9"/>
    </sheetView>
  </sheetViews>
  <sheetFormatPr defaultColWidth="40.375" defaultRowHeight="14.25"/>
  <cols>
    <col min="1" max="1" width="33.125" style="2" customWidth="1"/>
    <col min="2" max="3" width="13.25390625" style="2" customWidth="1"/>
    <col min="4" max="4" width="13.375" style="2" customWidth="1"/>
    <col min="5" max="5" width="30.875" style="2" customWidth="1"/>
    <col min="6" max="6" width="13.25390625" style="2" customWidth="1"/>
    <col min="7" max="7" width="13.375" style="2" customWidth="1"/>
    <col min="8" max="8" width="13.00390625" style="2" customWidth="1"/>
    <col min="9" max="9" width="10.875" style="2" customWidth="1"/>
    <col min="10" max="16384" width="40.375" style="2" customWidth="1"/>
  </cols>
  <sheetData>
    <row r="1" ht="15.75" customHeight="1">
      <c r="A1" s="3" t="s">
        <v>108</v>
      </c>
    </row>
    <row r="2" spans="1:8" ht="27.75" customHeight="1">
      <c r="A2" s="70" t="s">
        <v>109</v>
      </c>
      <c r="B2" s="70"/>
      <c r="C2" s="70"/>
      <c r="D2" s="70"/>
      <c r="E2" s="70"/>
      <c r="F2" s="70"/>
      <c r="G2" s="70"/>
      <c r="H2" s="70"/>
    </row>
    <row r="3" spans="1:8" ht="14.25">
      <c r="A3" s="4"/>
      <c r="B3" s="4"/>
      <c r="C3" s="4"/>
      <c r="D3" s="4"/>
      <c r="E3" s="4"/>
      <c r="F3" s="71" t="s">
        <v>74</v>
      </c>
      <c r="G3" s="71"/>
      <c r="H3" s="71"/>
    </row>
    <row r="4" spans="1:8" s="1" customFormat="1" ht="28.5">
      <c r="A4" s="5" t="s">
        <v>2</v>
      </c>
      <c r="B4" s="6" t="s">
        <v>103</v>
      </c>
      <c r="C4" s="6" t="s">
        <v>104</v>
      </c>
      <c r="D4" s="7" t="s">
        <v>105</v>
      </c>
      <c r="E4" s="5" t="s">
        <v>2</v>
      </c>
      <c r="F4" s="6" t="s">
        <v>103</v>
      </c>
      <c r="G4" s="6" t="s">
        <v>104</v>
      </c>
      <c r="H4" s="7" t="s">
        <v>105</v>
      </c>
    </row>
    <row r="5" spans="1:8" ht="14.25">
      <c r="A5" s="25" t="s">
        <v>7</v>
      </c>
      <c r="B5" s="26">
        <f>SUM(B6:B7,B31,B35,B36,B37)</f>
        <v>730225</v>
      </c>
      <c r="C5" s="27">
        <f>SUM(C6:C7,C31,C35,C36,C37)</f>
        <v>659376</v>
      </c>
      <c r="D5" s="8"/>
      <c r="E5" s="5" t="s">
        <v>8</v>
      </c>
      <c r="F5" s="8">
        <f>SUM(F6,F31:F34)</f>
        <v>725105</v>
      </c>
      <c r="G5" s="8">
        <f>SUM(G6,G31:G34)</f>
        <v>659376</v>
      </c>
      <c r="H5" s="8"/>
    </row>
    <row r="6" spans="1:8" ht="14.25">
      <c r="A6" s="28" t="s">
        <v>9</v>
      </c>
      <c r="B6" s="29">
        <v>21138</v>
      </c>
      <c r="C6" s="30">
        <v>5120</v>
      </c>
      <c r="D6" s="9"/>
      <c r="E6" s="11" t="s">
        <v>10</v>
      </c>
      <c r="F6" s="9">
        <f>SUM(F7:F30)</f>
        <v>604059</v>
      </c>
      <c r="G6" s="9">
        <f>SUM(G7:G30)</f>
        <v>548776</v>
      </c>
      <c r="H6" s="15">
        <f>G6/F6-1</f>
        <v>-0.09151920590538343</v>
      </c>
    </row>
    <row r="7" spans="1:8" ht="14.25">
      <c r="A7" s="28" t="s">
        <v>11</v>
      </c>
      <c r="B7" s="26">
        <f>SUM(B8,B23)</f>
        <v>192340</v>
      </c>
      <c r="C7" s="27">
        <f>SUM(C8,C23)</f>
        <v>209700</v>
      </c>
      <c r="D7" s="15">
        <f>C7/B7-1</f>
        <v>0.09025683685140895</v>
      </c>
      <c r="E7" s="12" t="s">
        <v>12</v>
      </c>
      <c r="F7" s="31">
        <v>38221</v>
      </c>
      <c r="G7" s="17">
        <v>31235</v>
      </c>
      <c r="H7" s="17"/>
    </row>
    <row r="8" spans="1:8" ht="14.25">
      <c r="A8" s="32" t="s">
        <v>13</v>
      </c>
      <c r="B8" s="29">
        <f>SUM(B9:B22)</f>
        <v>129442</v>
      </c>
      <c r="C8" s="29">
        <f>SUM(C9:C22)</f>
        <v>155100</v>
      </c>
      <c r="D8" s="15">
        <f>C8/B8-1</f>
        <v>0.19822005222416217</v>
      </c>
      <c r="E8" s="12" t="s">
        <v>14</v>
      </c>
      <c r="F8" s="31"/>
      <c r="G8" s="17">
        <v>100</v>
      </c>
      <c r="H8" s="17"/>
    </row>
    <row r="9" spans="1:8" ht="14.25">
      <c r="A9" s="33" t="s">
        <v>15</v>
      </c>
      <c r="B9" s="34">
        <v>62251</v>
      </c>
      <c r="C9" s="34">
        <v>68500</v>
      </c>
      <c r="D9" s="35"/>
      <c r="E9" s="12" t="s">
        <v>16</v>
      </c>
      <c r="F9" s="31">
        <v>20804</v>
      </c>
      <c r="G9" s="17">
        <v>20682</v>
      </c>
      <c r="H9" s="17"/>
    </row>
    <row r="10" spans="1:8" ht="14.25">
      <c r="A10" s="33" t="s">
        <v>17</v>
      </c>
      <c r="B10" s="34"/>
      <c r="C10" s="34"/>
      <c r="D10" s="35"/>
      <c r="E10" s="12" t="s">
        <v>18</v>
      </c>
      <c r="F10" s="31">
        <v>154074</v>
      </c>
      <c r="G10" s="17">
        <v>142544</v>
      </c>
      <c r="H10" s="17"/>
    </row>
    <row r="11" spans="1:8" ht="14.25">
      <c r="A11" s="33" t="s">
        <v>19</v>
      </c>
      <c r="B11" s="34">
        <v>21886</v>
      </c>
      <c r="C11" s="34">
        <v>20000</v>
      </c>
      <c r="D11" s="35"/>
      <c r="E11" s="12" t="s">
        <v>20</v>
      </c>
      <c r="F11" s="31">
        <v>3682</v>
      </c>
      <c r="G11" s="17">
        <v>3608</v>
      </c>
      <c r="H11" s="17"/>
    </row>
    <row r="12" spans="1:8" ht="14.25">
      <c r="A12" s="33" t="s">
        <v>21</v>
      </c>
      <c r="B12" s="34">
        <v>9260</v>
      </c>
      <c r="C12" s="34">
        <v>15000</v>
      </c>
      <c r="D12" s="35"/>
      <c r="E12" s="12" t="s">
        <v>22</v>
      </c>
      <c r="F12" s="31">
        <v>7966</v>
      </c>
      <c r="G12" s="17">
        <v>7065</v>
      </c>
      <c r="H12" s="17"/>
    </row>
    <row r="13" spans="1:8" ht="14.25">
      <c r="A13" s="33" t="s">
        <v>23</v>
      </c>
      <c r="B13" s="34">
        <v>2511</v>
      </c>
      <c r="C13" s="34">
        <v>2500</v>
      </c>
      <c r="D13" s="35"/>
      <c r="E13" s="12" t="s">
        <v>24</v>
      </c>
      <c r="F13" s="31">
        <v>74715</v>
      </c>
      <c r="G13" s="17">
        <v>70188</v>
      </c>
      <c r="H13" s="17"/>
    </row>
    <row r="14" spans="1:8" ht="14.25">
      <c r="A14" s="33" t="s">
        <v>25</v>
      </c>
      <c r="B14" s="34">
        <v>6216</v>
      </c>
      <c r="C14" s="34">
        <v>7000</v>
      </c>
      <c r="D14" s="35"/>
      <c r="E14" s="12" t="s">
        <v>26</v>
      </c>
      <c r="F14" s="31">
        <v>94734</v>
      </c>
      <c r="G14" s="36">
        <v>85601</v>
      </c>
      <c r="H14" s="36"/>
    </row>
    <row r="15" spans="1:8" ht="14.25">
      <c r="A15" s="33" t="s">
        <v>27</v>
      </c>
      <c r="B15" s="34">
        <v>2571</v>
      </c>
      <c r="C15" s="34">
        <v>3000</v>
      </c>
      <c r="D15" s="35"/>
      <c r="E15" s="12" t="s">
        <v>28</v>
      </c>
      <c r="F15" s="31">
        <v>23313</v>
      </c>
      <c r="G15" s="36">
        <v>22235</v>
      </c>
      <c r="H15" s="36"/>
    </row>
    <row r="16" spans="1:8" ht="14.25">
      <c r="A16" s="33" t="s">
        <v>29</v>
      </c>
      <c r="B16" s="34">
        <v>2053</v>
      </c>
      <c r="C16" s="34">
        <v>2800</v>
      </c>
      <c r="D16" s="35"/>
      <c r="E16" s="12" t="s">
        <v>30</v>
      </c>
      <c r="F16" s="31">
        <v>10657</v>
      </c>
      <c r="G16" s="36">
        <v>22281</v>
      </c>
      <c r="H16" s="36"/>
    </row>
    <row r="17" spans="1:8" ht="14.25">
      <c r="A17" s="33" t="s">
        <v>31</v>
      </c>
      <c r="B17" s="34">
        <v>3335</v>
      </c>
      <c r="C17" s="34">
        <v>4500</v>
      </c>
      <c r="D17" s="35"/>
      <c r="E17" s="12" t="s">
        <v>32</v>
      </c>
      <c r="F17" s="31">
        <v>78084</v>
      </c>
      <c r="G17" s="36">
        <v>63343</v>
      </c>
      <c r="H17" s="36"/>
    </row>
    <row r="18" spans="1:8" ht="14.25">
      <c r="A18" s="33" t="s">
        <v>33</v>
      </c>
      <c r="B18" s="34">
        <v>7488</v>
      </c>
      <c r="C18" s="34">
        <v>10000</v>
      </c>
      <c r="D18" s="35"/>
      <c r="E18" s="12" t="s">
        <v>34</v>
      </c>
      <c r="F18" s="31">
        <v>38588</v>
      </c>
      <c r="G18" s="36">
        <v>18845</v>
      </c>
      <c r="H18" s="36"/>
    </row>
    <row r="19" spans="1:8" ht="14.25">
      <c r="A19" s="33" t="s">
        <v>35</v>
      </c>
      <c r="B19" s="34">
        <v>582</v>
      </c>
      <c r="C19" s="34">
        <v>800</v>
      </c>
      <c r="D19" s="35"/>
      <c r="E19" s="12" t="s">
        <v>36</v>
      </c>
      <c r="F19" s="31">
        <v>10733</v>
      </c>
      <c r="G19" s="36">
        <v>13133</v>
      </c>
      <c r="H19" s="36"/>
    </row>
    <row r="20" spans="1:8" ht="14.25">
      <c r="A20" s="33" t="s">
        <v>37</v>
      </c>
      <c r="B20" s="34">
        <v>2031</v>
      </c>
      <c r="C20" s="34">
        <v>8000</v>
      </c>
      <c r="D20" s="35"/>
      <c r="E20" s="12" t="s">
        <v>38</v>
      </c>
      <c r="F20" s="31">
        <v>954</v>
      </c>
      <c r="G20" s="36">
        <v>2220</v>
      </c>
      <c r="H20" s="36"/>
    </row>
    <row r="21" spans="1:8" ht="14.25">
      <c r="A21" s="33" t="s">
        <v>39</v>
      </c>
      <c r="B21" s="34">
        <v>9132</v>
      </c>
      <c r="C21" s="34">
        <v>13000</v>
      </c>
      <c r="D21" s="35"/>
      <c r="E21" s="12" t="s">
        <v>40</v>
      </c>
      <c r="F21" s="31">
        <v>438</v>
      </c>
      <c r="G21" s="36">
        <v>400</v>
      </c>
      <c r="H21" s="36"/>
    </row>
    <row r="22" spans="1:8" ht="14.25">
      <c r="A22" s="33" t="s">
        <v>41</v>
      </c>
      <c r="B22" s="34">
        <v>126</v>
      </c>
      <c r="C22" s="37"/>
      <c r="D22" s="19"/>
      <c r="E22" s="12" t="s">
        <v>42</v>
      </c>
      <c r="F22" s="31"/>
      <c r="G22" s="17"/>
      <c r="H22" s="17"/>
    </row>
    <row r="23" spans="1:8" ht="14.25">
      <c r="A23" s="32" t="s">
        <v>43</v>
      </c>
      <c r="B23" s="29">
        <f>SUM(B24:B30)</f>
        <v>62898</v>
      </c>
      <c r="C23" s="30">
        <f>SUM(C24:C30)</f>
        <v>54600</v>
      </c>
      <c r="D23" s="15">
        <f>C23/B23-1</f>
        <v>-0.13192788323953064</v>
      </c>
      <c r="E23" s="12" t="s">
        <v>44</v>
      </c>
      <c r="F23" s="31">
        <v>3159</v>
      </c>
      <c r="G23" s="17">
        <v>2560</v>
      </c>
      <c r="H23" s="17"/>
    </row>
    <row r="24" spans="1:8" ht="14.25">
      <c r="A24" s="31" t="s">
        <v>45</v>
      </c>
      <c r="B24" s="34">
        <v>5210</v>
      </c>
      <c r="C24" s="34">
        <v>6500</v>
      </c>
      <c r="D24" s="17"/>
      <c r="E24" s="12" t="s">
        <v>46</v>
      </c>
      <c r="F24" s="31">
        <v>24308</v>
      </c>
      <c r="G24" s="17">
        <v>16854</v>
      </c>
      <c r="H24" s="17"/>
    </row>
    <row r="25" spans="1:8" ht="14.25">
      <c r="A25" s="31" t="s">
        <v>47</v>
      </c>
      <c r="B25" s="34">
        <v>2965</v>
      </c>
      <c r="C25" s="34">
        <v>4000</v>
      </c>
      <c r="D25" s="17"/>
      <c r="E25" s="12" t="s">
        <v>48</v>
      </c>
      <c r="F25" s="31">
        <v>1537</v>
      </c>
      <c r="G25" s="17">
        <v>1550</v>
      </c>
      <c r="H25" s="17"/>
    </row>
    <row r="26" spans="1:8" ht="14.25">
      <c r="A26" s="31" t="s">
        <v>49</v>
      </c>
      <c r="B26" s="34">
        <v>3423</v>
      </c>
      <c r="C26" s="34">
        <v>4500</v>
      </c>
      <c r="D26" s="17"/>
      <c r="E26" s="12" t="s">
        <v>50</v>
      </c>
      <c r="F26" s="38">
        <v>4575</v>
      </c>
      <c r="G26" s="19">
        <v>3430</v>
      </c>
      <c r="H26" s="17"/>
    </row>
    <row r="27" spans="1:8" ht="14.25">
      <c r="A27" s="31" t="s">
        <v>51</v>
      </c>
      <c r="B27" s="34"/>
      <c r="C27" s="34"/>
      <c r="D27" s="17"/>
      <c r="E27" s="12" t="s">
        <v>52</v>
      </c>
      <c r="F27" s="31"/>
      <c r="G27" s="17"/>
      <c r="H27" s="17"/>
    </row>
    <row r="28" spans="1:8" ht="14.25">
      <c r="A28" s="31" t="s">
        <v>53</v>
      </c>
      <c r="B28" s="34">
        <v>49652</v>
      </c>
      <c r="C28" s="34">
        <v>37900</v>
      </c>
      <c r="D28" s="17"/>
      <c r="E28" s="12" t="s">
        <v>54</v>
      </c>
      <c r="F28" s="31">
        <v>13516</v>
      </c>
      <c r="G28" s="17">
        <v>14601</v>
      </c>
      <c r="H28" s="17"/>
    </row>
    <row r="29" spans="1:8" ht="14.25">
      <c r="A29" s="39" t="s">
        <v>55</v>
      </c>
      <c r="B29" s="34">
        <v>500</v>
      </c>
      <c r="C29" s="34">
        <v>500</v>
      </c>
      <c r="D29" s="17"/>
      <c r="E29" s="12" t="s">
        <v>56</v>
      </c>
      <c r="F29" s="31">
        <v>1</v>
      </c>
      <c r="G29" s="19">
        <v>1</v>
      </c>
      <c r="H29" s="17"/>
    </row>
    <row r="30" spans="1:8" ht="14.25">
      <c r="A30" s="31" t="s">
        <v>57</v>
      </c>
      <c r="B30" s="34">
        <v>1148</v>
      </c>
      <c r="C30" s="34">
        <v>1200</v>
      </c>
      <c r="D30" s="17"/>
      <c r="E30" s="12" t="s">
        <v>58</v>
      </c>
      <c r="F30" s="38"/>
      <c r="G30" s="17">
        <v>6300</v>
      </c>
      <c r="H30" s="9"/>
    </row>
    <row r="31" spans="1:8" ht="14.25">
      <c r="A31" s="32" t="s">
        <v>59</v>
      </c>
      <c r="B31" s="29">
        <f>SUM(B32:B34)</f>
        <v>439456</v>
      </c>
      <c r="C31" s="30">
        <f>SUM(C32:C34)</f>
        <v>410000</v>
      </c>
      <c r="D31" s="9"/>
      <c r="E31" s="9" t="s">
        <v>60</v>
      </c>
      <c r="F31" s="29">
        <v>32353</v>
      </c>
      <c r="G31" s="9">
        <v>30000</v>
      </c>
      <c r="H31" s="9"/>
    </row>
    <row r="32" spans="1:8" s="4" customFormat="1" ht="14.25">
      <c r="A32" s="33" t="s">
        <v>61</v>
      </c>
      <c r="B32" s="34">
        <v>4807</v>
      </c>
      <c r="C32" s="34">
        <v>4807</v>
      </c>
      <c r="D32" s="17"/>
      <c r="E32" s="11" t="s">
        <v>62</v>
      </c>
      <c r="F32" s="29">
        <v>7760</v>
      </c>
      <c r="G32" s="9">
        <v>5600</v>
      </c>
      <c r="H32" s="9"/>
    </row>
    <row r="33" spans="1:8" ht="14.25">
      <c r="A33" s="33" t="s">
        <v>63</v>
      </c>
      <c r="B33" s="34">
        <v>356865</v>
      </c>
      <c r="C33" s="34">
        <v>327193</v>
      </c>
      <c r="D33" s="17"/>
      <c r="E33" s="11" t="s">
        <v>75</v>
      </c>
      <c r="F33" s="29">
        <v>79977</v>
      </c>
      <c r="G33" s="9">
        <v>75000</v>
      </c>
      <c r="H33" s="9"/>
    </row>
    <row r="34" spans="1:8" ht="14.25">
      <c r="A34" s="33" t="s">
        <v>65</v>
      </c>
      <c r="B34" s="34">
        <v>77784</v>
      </c>
      <c r="C34" s="34">
        <v>78000</v>
      </c>
      <c r="D34" s="17"/>
      <c r="E34" s="11" t="s">
        <v>76</v>
      </c>
      <c r="F34" s="9">
        <v>956</v>
      </c>
      <c r="G34" s="9"/>
      <c r="H34" s="40"/>
    </row>
    <row r="35" spans="1:8" ht="14.25">
      <c r="A35" s="32" t="s">
        <v>66</v>
      </c>
      <c r="B35" s="29">
        <v>52600</v>
      </c>
      <c r="C35" s="30">
        <v>5600</v>
      </c>
      <c r="D35" s="9"/>
      <c r="E35" s="17"/>
      <c r="F35" s="17"/>
      <c r="G35" s="17"/>
      <c r="H35" s="17"/>
    </row>
    <row r="36" spans="1:8" ht="14.25">
      <c r="A36" s="32" t="s">
        <v>67</v>
      </c>
      <c r="B36" s="29">
        <v>691</v>
      </c>
      <c r="C36" s="30">
        <v>956</v>
      </c>
      <c r="D36" s="9"/>
      <c r="E36" s="17"/>
      <c r="F36" s="17"/>
      <c r="G36" s="17"/>
      <c r="H36" s="17"/>
    </row>
    <row r="37" spans="1:8" ht="14.25">
      <c r="A37" s="32" t="s">
        <v>68</v>
      </c>
      <c r="B37" s="29">
        <v>24000</v>
      </c>
      <c r="C37" s="30">
        <v>28000</v>
      </c>
      <c r="D37" s="9"/>
      <c r="E37" s="17"/>
      <c r="F37" s="17"/>
      <c r="G37" s="17"/>
      <c r="H37" s="17"/>
    </row>
    <row r="38" spans="1:8" ht="14.25">
      <c r="A38" s="72" t="s">
        <v>69</v>
      </c>
      <c r="B38" s="72"/>
      <c r="C38" s="72"/>
      <c r="D38" s="72"/>
      <c r="E38" s="20" t="s">
        <v>77</v>
      </c>
      <c r="F38" s="9">
        <f>B5-F5</f>
        <v>5120</v>
      </c>
      <c r="G38" s="9">
        <f>C5-G5</f>
        <v>0</v>
      </c>
      <c r="H38" s="9"/>
    </row>
    <row r="39" spans="1:8" ht="14.25">
      <c r="A39" s="72"/>
      <c r="B39" s="72"/>
      <c r="C39" s="72"/>
      <c r="D39" s="72"/>
      <c r="E39" s="16" t="s">
        <v>78</v>
      </c>
      <c r="F39" s="17">
        <v>5120</v>
      </c>
      <c r="G39" s="17">
        <v>0</v>
      </c>
      <c r="H39" s="8"/>
    </row>
  </sheetData>
  <sheetProtection/>
  <mergeCells count="3">
    <mergeCell ref="A2:H2"/>
    <mergeCell ref="F3:H3"/>
    <mergeCell ref="A38:D39"/>
  </mergeCells>
  <printOptions horizontalCentered="1"/>
  <pageMargins left="0.39" right="0.31" top="0.36" bottom="0.39" header="0.16" footer="0.31"/>
  <pageSetup horizontalDpi="600" verticalDpi="600" orientation="landscape" paperSize="9" scale="88"/>
  <headerFooter alignWithMargins="0">
    <oddFooter>&amp;C—26—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L8" sqref="L8"/>
    </sheetView>
  </sheetViews>
  <sheetFormatPr defaultColWidth="9.00390625" defaultRowHeight="21" customHeight="1"/>
  <cols>
    <col min="1" max="1" width="31.625" style="2" customWidth="1"/>
    <col min="2" max="2" width="12.00390625" style="2" hidden="1" customWidth="1"/>
    <col min="3" max="4" width="12.00390625" style="2" customWidth="1"/>
    <col min="5" max="5" width="10.875" style="2" customWidth="1"/>
    <col min="6" max="6" width="34.125" style="2" customWidth="1"/>
    <col min="7" max="7" width="12.75390625" style="2" hidden="1" customWidth="1"/>
    <col min="8" max="9" width="12.75390625" style="2" customWidth="1"/>
    <col min="10" max="10" width="11.375" style="2" customWidth="1"/>
    <col min="11" max="16384" width="9.00390625" style="2" customWidth="1"/>
  </cols>
  <sheetData>
    <row r="1" spans="1:4" ht="21" customHeight="1">
      <c r="A1" s="3" t="s">
        <v>110</v>
      </c>
      <c r="B1" s="3"/>
      <c r="C1" s="3"/>
      <c r="D1" s="3"/>
    </row>
    <row r="2" spans="1:10" ht="25.5" customHeight="1">
      <c r="A2" s="70" t="s">
        <v>111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21" customHeight="1">
      <c r="A3" s="4"/>
      <c r="B3" s="4"/>
      <c r="C3" s="4"/>
      <c r="D3" s="4"/>
      <c r="E3" s="4"/>
      <c r="F3" s="4"/>
      <c r="G3" s="73" t="s">
        <v>74</v>
      </c>
      <c r="H3" s="73"/>
      <c r="I3" s="73"/>
      <c r="J3" s="73"/>
    </row>
    <row r="4" spans="1:14" s="1" customFormat="1" ht="40.5" customHeight="1">
      <c r="A4" s="5" t="s">
        <v>2</v>
      </c>
      <c r="B4" s="7" t="s">
        <v>106</v>
      </c>
      <c r="C4" s="6" t="s">
        <v>103</v>
      </c>
      <c r="D4" s="6" t="s">
        <v>104</v>
      </c>
      <c r="E4" s="7" t="s">
        <v>105</v>
      </c>
      <c r="F4" s="5" t="s">
        <v>2</v>
      </c>
      <c r="G4" s="7" t="s">
        <v>106</v>
      </c>
      <c r="H4" s="6" t="s">
        <v>103</v>
      </c>
      <c r="I4" s="6" t="s">
        <v>104</v>
      </c>
      <c r="J4" s="7" t="s">
        <v>105</v>
      </c>
      <c r="K4" s="23"/>
      <c r="L4" s="23"/>
      <c r="M4" s="23"/>
      <c r="N4" s="23"/>
    </row>
    <row r="5" spans="1:14" s="1" customFormat="1" ht="27" customHeight="1">
      <c r="A5" s="5" t="s">
        <v>7</v>
      </c>
      <c r="B5" s="8">
        <f>SUM(B6:B7,B13,B14)</f>
        <v>224692</v>
      </c>
      <c r="C5" s="8">
        <f>SUM(C6:C7,C13,C14,C15)</f>
        <v>491215</v>
      </c>
      <c r="D5" s="8">
        <f>SUM(D6:D7,D13,D14)</f>
        <v>359298</v>
      </c>
      <c r="E5" s="8"/>
      <c r="F5" s="5" t="s">
        <v>8</v>
      </c>
      <c r="G5" s="8">
        <f>SUM(G6,G20,G18,G19)</f>
        <v>224692</v>
      </c>
      <c r="H5" s="8">
        <f>SUM(H6,H19:H21)</f>
        <v>291917</v>
      </c>
      <c r="I5" s="8">
        <f>SUM(I6,I19:I21)</f>
        <v>359298</v>
      </c>
      <c r="J5" s="8"/>
      <c r="K5" s="23"/>
      <c r="L5" s="23"/>
      <c r="M5" s="23"/>
      <c r="N5" s="23"/>
    </row>
    <row r="6" spans="1:14" ht="21" customHeight="1">
      <c r="A6" s="9" t="s">
        <v>9</v>
      </c>
      <c r="B6" s="8">
        <v>44692</v>
      </c>
      <c r="C6" s="8">
        <v>153330</v>
      </c>
      <c r="D6" s="8">
        <v>199298</v>
      </c>
      <c r="E6" s="8"/>
      <c r="F6" s="9" t="s">
        <v>10</v>
      </c>
      <c r="G6" s="8">
        <f>SUM(G7:G16)</f>
        <v>217783</v>
      </c>
      <c r="H6" s="8">
        <f>SUM(H7:H18)</f>
        <v>251509</v>
      </c>
      <c r="I6" s="8">
        <f>SUM(I7:I18)</f>
        <v>329698</v>
      </c>
      <c r="J6" s="15">
        <f>I6/H6-1</f>
        <v>0.3108795311499788</v>
      </c>
      <c r="K6" s="21"/>
      <c r="L6" s="21"/>
      <c r="M6" s="21"/>
      <c r="N6" s="21"/>
    </row>
    <row r="7" spans="1:14" ht="21" customHeight="1">
      <c r="A7" s="9" t="s">
        <v>11</v>
      </c>
      <c r="B7" s="8">
        <f>SUM(B8:B12)</f>
        <v>120000</v>
      </c>
      <c r="C7" s="8">
        <f>SUM(C8:C12)</f>
        <v>100024</v>
      </c>
      <c r="D7" s="8">
        <f>SUM(D8:D12)</f>
        <v>100000</v>
      </c>
      <c r="E7" s="15">
        <f>D7/C7-1</f>
        <v>-0.0002399424138206374</v>
      </c>
      <c r="F7" s="12" t="s">
        <v>20</v>
      </c>
      <c r="G7" s="13"/>
      <c r="H7" s="13"/>
      <c r="I7" s="13"/>
      <c r="J7" s="13"/>
      <c r="K7" s="21"/>
      <c r="L7" s="21"/>
      <c r="M7" s="21"/>
      <c r="N7" s="21"/>
    </row>
    <row r="8" spans="1:14" ht="21" customHeight="1">
      <c r="A8" s="12" t="s">
        <v>81</v>
      </c>
      <c r="B8" s="13">
        <v>118600</v>
      </c>
      <c r="C8" s="13">
        <v>80874</v>
      </c>
      <c r="D8" s="13">
        <v>87800</v>
      </c>
      <c r="E8" s="13"/>
      <c r="F8" s="12" t="s">
        <v>22</v>
      </c>
      <c r="G8" s="13"/>
      <c r="H8" s="13">
        <v>81</v>
      </c>
      <c r="I8" s="13">
        <v>86</v>
      </c>
      <c r="J8" s="13"/>
      <c r="K8" s="21"/>
      <c r="L8" s="21"/>
      <c r="M8" s="21"/>
      <c r="N8" s="21"/>
    </row>
    <row r="9" spans="1:14" ht="21" customHeight="1">
      <c r="A9" s="12" t="s">
        <v>82</v>
      </c>
      <c r="B9" s="13"/>
      <c r="C9" s="13">
        <v>18690</v>
      </c>
      <c r="D9" s="13">
        <v>11000</v>
      </c>
      <c r="E9" s="13"/>
      <c r="F9" s="12" t="s">
        <v>24</v>
      </c>
      <c r="G9" s="13">
        <v>5509</v>
      </c>
      <c r="H9" s="13">
        <v>2143</v>
      </c>
      <c r="I9" s="13">
        <v>6708</v>
      </c>
      <c r="J9" s="13"/>
      <c r="K9" s="21"/>
      <c r="L9" s="21"/>
      <c r="N9" s="21"/>
    </row>
    <row r="10" spans="1:14" ht="21" customHeight="1">
      <c r="A10" s="12" t="s">
        <v>83</v>
      </c>
      <c r="B10" s="13">
        <v>200</v>
      </c>
      <c r="C10" s="13">
        <v>100</v>
      </c>
      <c r="D10" s="13">
        <v>200</v>
      </c>
      <c r="E10" s="13"/>
      <c r="F10" s="12" t="s">
        <v>30</v>
      </c>
      <c r="G10" s="13">
        <v>116363</v>
      </c>
      <c r="H10" s="13">
        <v>87388</v>
      </c>
      <c r="I10" s="13">
        <v>185246</v>
      </c>
      <c r="J10" s="13"/>
      <c r="K10" s="21"/>
      <c r="L10" s="21"/>
      <c r="M10" s="21"/>
      <c r="N10" s="21"/>
    </row>
    <row r="11" spans="1:14" ht="21" customHeight="1">
      <c r="A11" s="12" t="s">
        <v>84</v>
      </c>
      <c r="B11" s="13">
        <v>200</v>
      </c>
      <c r="C11" s="13">
        <v>360</v>
      </c>
      <c r="D11" s="13">
        <v>500</v>
      </c>
      <c r="E11" s="13"/>
      <c r="F11" s="12" t="s">
        <v>32</v>
      </c>
      <c r="G11" s="13">
        <v>89995</v>
      </c>
      <c r="H11" s="13">
        <v>22577</v>
      </c>
      <c r="I11" s="13">
        <v>108186</v>
      </c>
      <c r="J11" s="13"/>
      <c r="K11" s="21"/>
      <c r="L11" s="21"/>
      <c r="M11" s="21"/>
      <c r="N11" s="21"/>
    </row>
    <row r="12" spans="1:14" ht="21" customHeight="1">
      <c r="A12" s="12" t="s">
        <v>85</v>
      </c>
      <c r="B12" s="13">
        <v>1000</v>
      </c>
      <c r="C12" s="13"/>
      <c r="D12" s="13">
        <v>500</v>
      </c>
      <c r="E12" s="13"/>
      <c r="F12" s="12" t="s">
        <v>34</v>
      </c>
      <c r="G12" s="13"/>
      <c r="H12" s="13"/>
      <c r="I12" s="13"/>
      <c r="J12" s="13"/>
      <c r="K12" s="21"/>
      <c r="L12" s="21"/>
      <c r="M12" s="21"/>
      <c r="N12" s="21"/>
    </row>
    <row r="13" spans="1:14" ht="21" customHeight="1">
      <c r="A13" s="11" t="s">
        <v>59</v>
      </c>
      <c r="B13" s="8">
        <v>60000</v>
      </c>
      <c r="C13" s="8">
        <v>92061</v>
      </c>
      <c r="D13" s="8">
        <v>60000</v>
      </c>
      <c r="E13" s="8"/>
      <c r="F13" s="12" t="s">
        <v>36</v>
      </c>
      <c r="G13" s="13"/>
      <c r="H13" s="13"/>
      <c r="I13" s="13"/>
      <c r="J13" s="13"/>
      <c r="K13" s="21"/>
      <c r="M13" s="21"/>
      <c r="N13" s="21"/>
    </row>
    <row r="14" spans="1:14" ht="21" customHeight="1">
      <c r="A14" s="9" t="s">
        <v>66</v>
      </c>
      <c r="B14" s="8"/>
      <c r="C14" s="8">
        <v>129800</v>
      </c>
      <c r="D14" s="8"/>
      <c r="E14" s="8"/>
      <c r="F14" s="12" t="s">
        <v>38</v>
      </c>
      <c r="G14" s="13">
        <v>276</v>
      </c>
      <c r="H14" s="13"/>
      <c r="I14" s="13"/>
      <c r="J14" s="13"/>
      <c r="K14" s="21"/>
      <c r="L14" s="21"/>
      <c r="M14" s="21"/>
      <c r="N14" s="21"/>
    </row>
    <row r="15" spans="1:14" s="14" customFormat="1" ht="21" customHeight="1">
      <c r="A15" s="11" t="s">
        <v>86</v>
      </c>
      <c r="B15" s="8"/>
      <c r="C15" s="8">
        <v>16000</v>
      </c>
      <c r="D15" s="8"/>
      <c r="E15" s="8"/>
      <c r="F15" s="12" t="s">
        <v>52</v>
      </c>
      <c r="G15" s="13">
        <v>1826</v>
      </c>
      <c r="H15" s="13">
        <v>120972</v>
      </c>
      <c r="I15" s="13">
        <v>5512</v>
      </c>
      <c r="J15" s="13"/>
      <c r="K15" s="21"/>
      <c r="L15" s="24"/>
      <c r="M15" s="24"/>
      <c r="N15" s="24"/>
    </row>
    <row r="16" spans="1:14" ht="21" customHeight="1">
      <c r="A16" s="9"/>
      <c r="B16" s="8"/>
      <c r="C16" s="8"/>
      <c r="D16" s="8"/>
      <c r="E16" s="8"/>
      <c r="F16" s="12" t="s">
        <v>87</v>
      </c>
      <c r="G16" s="13">
        <v>3814</v>
      </c>
      <c r="H16" s="13">
        <v>7850</v>
      </c>
      <c r="I16" s="13">
        <v>8150</v>
      </c>
      <c r="J16" s="13"/>
      <c r="K16" s="21"/>
      <c r="L16" s="21"/>
      <c r="M16" s="21"/>
      <c r="N16" s="21"/>
    </row>
    <row r="17" spans="1:14" ht="21" customHeight="1">
      <c r="A17" s="9"/>
      <c r="B17" s="8"/>
      <c r="C17" s="8"/>
      <c r="D17" s="8"/>
      <c r="E17" s="8"/>
      <c r="F17" s="12" t="s">
        <v>54</v>
      </c>
      <c r="G17" s="13"/>
      <c r="H17" s="13">
        <v>10497</v>
      </c>
      <c r="I17" s="13">
        <v>15809</v>
      </c>
      <c r="J17" s="13"/>
      <c r="K17" s="21"/>
      <c r="L17" s="21"/>
      <c r="M17" s="21"/>
      <c r="N17" s="21"/>
    </row>
    <row r="18" spans="1:14" ht="21" customHeight="1">
      <c r="A18" s="16"/>
      <c r="B18" s="13"/>
      <c r="C18" s="13"/>
      <c r="D18" s="13"/>
      <c r="E18" s="13"/>
      <c r="F18" s="12" t="s">
        <v>88</v>
      </c>
      <c r="G18" s="9"/>
      <c r="H18" s="17">
        <v>1</v>
      </c>
      <c r="I18" s="17">
        <v>1</v>
      </c>
      <c r="J18" s="17"/>
      <c r="K18" s="21"/>
      <c r="L18" s="21"/>
      <c r="M18" s="21"/>
      <c r="N18" s="21"/>
    </row>
    <row r="19" spans="1:14" ht="21" customHeight="1">
      <c r="A19" s="17"/>
      <c r="B19" s="13"/>
      <c r="C19" s="13"/>
      <c r="D19" s="13"/>
      <c r="E19" s="13"/>
      <c r="F19" s="9" t="s">
        <v>60</v>
      </c>
      <c r="G19" s="9">
        <v>6909</v>
      </c>
      <c r="H19" s="9">
        <v>7008</v>
      </c>
      <c r="I19" s="9">
        <v>2000</v>
      </c>
      <c r="J19" s="13"/>
      <c r="K19" s="21"/>
      <c r="L19" s="21"/>
      <c r="M19" s="21"/>
      <c r="N19" s="21"/>
    </row>
    <row r="20" spans="1:14" ht="21" customHeight="1">
      <c r="A20" s="17"/>
      <c r="B20" s="13"/>
      <c r="C20" s="13"/>
      <c r="D20" s="13"/>
      <c r="E20" s="18"/>
      <c r="F20" s="11" t="s">
        <v>89</v>
      </c>
      <c r="G20" s="8"/>
      <c r="H20" s="8">
        <v>23600</v>
      </c>
      <c r="I20" s="8">
        <v>27600</v>
      </c>
      <c r="J20" s="8"/>
      <c r="K20" s="21"/>
      <c r="L20" s="21"/>
      <c r="M20" s="21"/>
      <c r="N20" s="21"/>
    </row>
    <row r="21" spans="1:14" ht="21" customHeight="1">
      <c r="A21" s="17"/>
      <c r="B21" s="13"/>
      <c r="C21" s="13"/>
      <c r="D21" s="13"/>
      <c r="E21" s="18"/>
      <c r="F21" s="11" t="s">
        <v>90</v>
      </c>
      <c r="G21" s="8"/>
      <c r="H21" s="8">
        <v>9800</v>
      </c>
      <c r="I21" s="8"/>
      <c r="J21" s="13"/>
      <c r="K21" s="21"/>
      <c r="L21" s="21"/>
      <c r="M21" s="21"/>
      <c r="N21" s="21"/>
    </row>
    <row r="22" spans="1:14" ht="21" customHeight="1">
      <c r="A22" s="74" t="s">
        <v>69</v>
      </c>
      <c r="B22" s="75"/>
      <c r="C22" s="75"/>
      <c r="D22" s="75"/>
      <c r="E22" s="76"/>
      <c r="F22" s="22" t="s">
        <v>70</v>
      </c>
      <c r="G22" s="8">
        <f>B5-G5</f>
        <v>0</v>
      </c>
      <c r="H22" s="8">
        <f>C5-H5</f>
        <v>199298</v>
      </c>
      <c r="I22" s="8">
        <f>D5-I5</f>
        <v>0</v>
      </c>
      <c r="J22" s="8"/>
      <c r="K22" s="21"/>
      <c r="L22" s="21"/>
      <c r="M22" s="21"/>
      <c r="N22" s="21"/>
    </row>
    <row r="23" spans="1:14" s="14" customFormat="1" ht="21" customHeight="1">
      <c r="A23" s="77"/>
      <c r="B23" s="78"/>
      <c r="C23" s="78"/>
      <c r="D23" s="78"/>
      <c r="E23" s="79"/>
      <c r="F23" s="16" t="s">
        <v>91</v>
      </c>
      <c r="G23" s="8">
        <f>G22</f>
        <v>0</v>
      </c>
      <c r="H23" s="13">
        <f>H22</f>
        <v>199298</v>
      </c>
      <c r="I23" s="13">
        <f>I22</f>
        <v>0</v>
      </c>
      <c r="J23" s="8"/>
      <c r="K23" s="24"/>
      <c r="L23" s="24"/>
      <c r="M23" s="24"/>
      <c r="N23" s="24"/>
    </row>
    <row r="24" spans="1:14" ht="21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21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21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21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21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21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21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21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21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21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ht="21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ht="21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ht="21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ht="21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21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</sheetData>
  <sheetProtection/>
  <mergeCells count="3">
    <mergeCell ref="A2:J2"/>
    <mergeCell ref="G3:J3"/>
    <mergeCell ref="A22:E23"/>
  </mergeCells>
  <printOptions horizontalCentered="1"/>
  <pageMargins left="0.39" right="0.31" top="0.49" bottom="0.39" header="0.16" footer="0.31"/>
  <pageSetup horizontalDpi="600" verticalDpi="600" orientation="landscape" paperSize="9" scale="88" r:id="rId1"/>
  <headerFooter alignWithMargins="0">
    <oddFooter>&amp;C—27—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姚道木</dc:creator>
  <cp:keywords/>
  <dc:description/>
  <cp:lastModifiedBy>李勇</cp:lastModifiedBy>
  <cp:lastPrinted>2021-01-13T03:59:05Z</cp:lastPrinted>
  <dcterms:created xsi:type="dcterms:W3CDTF">2008-12-01T07:41:27Z</dcterms:created>
  <dcterms:modified xsi:type="dcterms:W3CDTF">2021-01-25T02:17:42Z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