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1980" windowHeight="1095" tabRatio="783"/>
  </bookViews>
  <sheets>
    <sheet name="2021年全县一般公共预算" sheetId="1" r:id="rId1"/>
    <sheet name="2021年县本级一般公共预算" sheetId="4" r:id="rId2"/>
    <sheet name="2021年全县政府基金" sheetId="2" r:id="rId3"/>
    <sheet name="2021年县本级政府基金" sheetId="5" r:id="rId4"/>
    <sheet name="2021年国有资本经营" sheetId="3" r:id="rId5"/>
    <sheet name="2021年县本级国有资本经营" sheetId="6" r:id="rId6"/>
    <sheet name="2022年全县一般公共预算" sheetId="9" r:id="rId7"/>
    <sheet name="2022年县本级一般公共预算" sheetId="10" r:id="rId8"/>
    <sheet name="2022年全县政府基金" sheetId="11" r:id="rId9"/>
    <sheet name="2022年县本级政府基金" sheetId="12" r:id="rId10"/>
    <sheet name="2022年国有资本经营" sheetId="13" r:id="rId11"/>
    <sheet name="2022年县本级国有资本经营" sheetId="14" r:id="rId12"/>
  </sheets>
  <definedNames>
    <definedName name="_xlnm.Print_Area" localSheetId="2">'2021年全县政府基金'!$A$1:$J$23</definedName>
    <definedName name="_xlnm.Print_Area" localSheetId="3">'2021年县本级政府基金'!$A$1:$J$24</definedName>
  </definedNames>
  <calcPr calcId="124519"/>
</workbook>
</file>

<file path=xl/calcChain.xml><?xml version="1.0" encoding="utf-8"?>
<calcChain xmlns="http://schemas.openxmlformats.org/spreadsheetml/2006/main">
  <c r="B23" i="10"/>
  <c r="B8"/>
  <c r="B7" s="1"/>
  <c r="B23" i="9"/>
  <c r="B8"/>
  <c r="B7" s="1"/>
  <c r="D23" i="4"/>
  <c r="D8"/>
  <c r="D7" s="1"/>
  <c r="H7" i="14"/>
  <c r="D7"/>
  <c r="G5"/>
  <c r="F5"/>
  <c r="C5"/>
  <c r="B5"/>
  <c r="H7" i="13" l="1"/>
  <c r="D7"/>
  <c r="G5"/>
  <c r="F5"/>
  <c r="C5"/>
  <c r="B5"/>
  <c r="D7" i="12" l="1"/>
  <c r="C7"/>
  <c r="B7"/>
  <c r="H6"/>
  <c r="G6"/>
  <c r="F6"/>
  <c r="C5"/>
  <c r="B5" s="1"/>
  <c r="C7" i="11"/>
  <c r="B7"/>
  <c r="H6" s="1"/>
  <c r="G6"/>
  <c r="G5" s="1"/>
  <c r="F5" s="1"/>
  <c r="F6"/>
  <c r="C5"/>
  <c r="B5" s="1"/>
  <c r="G5" i="12" l="1"/>
  <c r="F5" s="1"/>
  <c r="G33" i="10"/>
  <c r="C31" l="1"/>
  <c r="B31"/>
  <c r="D23"/>
  <c r="C23"/>
  <c r="D8"/>
  <c r="C8"/>
  <c r="D7"/>
  <c r="C7" l="1"/>
  <c r="G6"/>
  <c r="F6" s="1"/>
  <c r="G5" s="1"/>
  <c r="C5"/>
  <c r="B5" s="1"/>
  <c r="B37" i="9"/>
  <c r="F33"/>
  <c r="C31"/>
  <c r="B31"/>
  <c r="D23" s="1"/>
  <c r="C23"/>
  <c r="H6" i="10" l="1"/>
  <c r="F5"/>
  <c r="F38" s="1"/>
  <c r="G38"/>
  <c r="D8" i="9"/>
  <c r="C8"/>
  <c r="D7"/>
  <c r="C7"/>
  <c r="G6"/>
  <c r="H6" s="1"/>
  <c r="F6"/>
  <c r="C5"/>
  <c r="B5" s="1"/>
  <c r="I5" i="6"/>
  <c r="H5"/>
  <c r="G5"/>
  <c r="D5"/>
  <c r="C5"/>
  <c r="B5"/>
  <c r="I5" i="3"/>
  <c r="H5"/>
  <c r="G5"/>
  <c r="D5"/>
  <c r="C5"/>
  <c r="B5"/>
  <c r="H24" i="5"/>
  <c r="G5" i="9" l="1"/>
  <c r="G24" i="5"/>
  <c r="F5" i="9" l="1"/>
  <c r="F38" s="1"/>
  <c r="F39" s="1"/>
  <c r="G38"/>
  <c r="G23" i="5"/>
  <c r="E7"/>
  <c r="D7"/>
  <c r="C7"/>
  <c r="B7"/>
  <c r="J6"/>
  <c r="I6"/>
  <c r="H6"/>
  <c r="G6"/>
  <c r="I5"/>
  <c r="H5"/>
  <c r="G5" s="1"/>
  <c r="D5" l="1"/>
  <c r="I23" s="1"/>
  <c r="C5"/>
  <c r="B5" s="1"/>
  <c r="G23" i="2"/>
  <c r="H22"/>
  <c r="G22"/>
  <c r="H15"/>
  <c r="H10"/>
  <c r="E7"/>
  <c r="D7"/>
  <c r="C7"/>
  <c r="B7"/>
  <c r="J6"/>
  <c r="I6"/>
  <c r="H6"/>
  <c r="G6"/>
  <c r="H23" i="5" l="1"/>
  <c r="I24"/>
  <c r="I22" i="2"/>
  <c r="I23" s="1"/>
  <c r="H23" s="1"/>
  <c r="I5"/>
  <c r="H5"/>
  <c r="G5"/>
  <c r="D5"/>
  <c r="C5"/>
  <c r="B5"/>
  <c r="G38" i="4"/>
  <c r="C33"/>
  <c r="D31"/>
  <c r="C31" s="1"/>
  <c r="B31"/>
  <c r="C28"/>
  <c r="E23"/>
  <c r="C23"/>
  <c r="B23"/>
  <c r="E8"/>
  <c r="C8"/>
  <c r="B8"/>
  <c r="E7"/>
  <c r="C7" l="1"/>
  <c r="B7" l="1"/>
  <c r="I6"/>
  <c r="I5" s="1"/>
  <c r="H6"/>
  <c r="G6"/>
  <c r="H5"/>
  <c r="G5" s="1"/>
  <c r="D5" s="1"/>
  <c r="J6" l="1"/>
  <c r="C5"/>
  <c r="B5" s="1"/>
  <c r="I38"/>
  <c r="H38" s="1"/>
  <c r="H38" i="1"/>
  <c r="G38"/>
  <c r="D37"/>
  <c r="I33"/>
  <c r="C33"/>
  <c r="D31"/>
  <c r="C31" s="1"/>
  <c r="B31"/>
  <c r="C28"/>
  <c r="D23"/>
  <c r="E23" s="1"/>
  <c r="C23"/>
  <c r="B23"/>
  <c r="D8"/>
  <c r="E8" s="1"/>
  <c r="C8"/>
  <c r="B8"/>
  <c r="C7"/>
  <c r="B7"/>
  <c r="I6"/>
  <c r="J6" s="1"/>
  <c r="H6"/>
  <c r="G6"/>
  <c r="I5"/>
  <c r="H5"/>
  <c r="G5" s="1"/>
  <c r="F22" i="11"/>
  <c r="F23"/>
  <c r="G22"/>
  <c r="G23" s="1"/>
  <c r="D7"/>
  <c r="F23" i="12"/>
  <c r="F24"/>
  <c r="G23"/>
  <c r="G24" s="1"/>
  <c r="D7" i="1" l="1"/>
  <c r="D5" s="1"/>
  <c r="I38" s="1"/>
  <c r="I39" s="1"/>
  <c r="H39"/>
  <c r="C5"/>
  <c r="B5"/>
  <c r="E7" l="1"/>
</calcChain>
</file>

<file path=xl/sharedStrings.xml><?xml version="1.0" encoding="utf-8"?>
<sst xmlns="http://schemas.openxmlformats.org/spreadsheetml/2006/main" count="562" uniqueCount="120">
  <si>
    <t>单位：万元</t>
  </si>
  <si>
    <t>预算科目</t>
  </si>
  <si>
    <t>收入总计</t>
  </si>
  <si>
    <t>支出总计</t>
  </si>
  <si>
    <t>一、上年结余收入</t>
  </si>
  <si>
    <t>一、本年度支出</t>
  </si>
  <si>
    <t>二、本年度收入</t>
  </si>
  <si>
    <t>一般公共服务支出</t>
  </si>
  <si>
    <t>（一）税收收入</t>
  </si>
  <si>
    <t>国防支出</t>
  </si>
  <si>
    <t>增值税</t>
  </si>
  <si>
    <t>公共安全支出</t>
  </si>
  <si>
    <t>营业税</t>
  </si>
  <si>
    <t>教育支出</t>
  </si>
  <si>
    <t>企业所得税</t>
  </si>
  <si>
    <t>科学技术支出</t>
  </si>
  <si>
    <t>个人所得税</t>
  </si>
  <si>
    <t>文化旅游体育与传媒支出</t>
  </si>
  <si>
    <t>资源税</t>
  </si>
  <si>
    <t>社会保障和就业支出</t>
  </si>
  <si>
    <t>城市维护建设税</t>
  </si>
  <si>
    <t>卫生健康支出</t>
  </si>
  <si>
    <t>房产税</t>
  </si>
  <si>
    <t>节能环保支出</t>
  </si>
  <si>
    <t>印花税</t>
  </si>
  <si>
    <t>城乡社区支出</t>
  </si>
  <si>
    <t>城镇土地使用税</t>
  </si>
  <si>
    <t>农林水支出</t>
  </si>
  <si>
    <t>土地增值税</t>
  </si>
  <si>
    <t>交通运输支出</t>
  </si>
  <si>
    <t>环境保护税</t>
  </si>
  <si>
    <t>资源勘探信息等支出</t>
  </si>
  <si>
    <t>耕地占用税</t>
  </si>
  <si>
    <t>商业服务业等支出</t>
  </si>
  <si>
    <t>契税</t>
  </si>
  <si>
    <t>金融支出</t>
  </si>
  <si>
    <t>其他税收收入</t>
  </si>
  <si>
    <t>援助其他地区支出</t>
  </si>
  <si>
    <t>（二）非税收入</t>
  </si>
  <si>
    <t>自然资源海洋气象等支出</t>
  </si>
  <si>
    <t>　　专项收入</t>
  </si>
  <si>
    <t>住房保障支出</t>
  </si>
  <si>
    <t>　　行政事业性收费收入</t>
  </si>
  <si>
    <t>粮油物资储备支出</t>
  </si>
  <si>
    <t>　　罚没收入</t>
  </si>
  <si>
    <t>灾害防治及应急管理支出</t>
  </si>
  <si>
    <t>　　国有资本经营收入</t>
  </si>
  <si>
    <t>其他支出</t>
  </si>
  <si>
    <t>　　国有资源（资产）有偿使用收入</t>
  </si>
  <si>
    <t>债务付息支出</t>
  </si>
  <si>
    <t xml:space="preserve">    政府住房基金收入</t>
  </si>
  <si>
    <t>债务发行支出</t>
  </si>
  <si>
    <t>　　其他收入</t>
  </si>
  <si>
    <t>预备费</t>
  </si>
  <si>
    <t>三、上级补助收入</t>
  </si>
  <si>
    <t>二、上解上级支出</t>
  </si>
  <si>
    <t>返还性收入</t>
  </si>
  <si>
    <t>三、债务还本支出</t>
  </si>
  <si>
    <t>一般性转移支付收入</t>
  </si>
  <si>
    <t>四、安排预算稳定调节基金</t>
  </si>
  <si>
    <t>专项转移支付收入</t>
  </si>
  <si>
    <t>四、债务转贷收入</t>
  </si>
  <si>
    <t>五、调入预算稳定调节基金</t>
  </si>
  <si>
    <t>六、调入资金</t>
  </si>
  <si>
    <t>结余情况</t>
  </si>
  <si>
    <t>年终结余</t>
  </si>
  <si>
    <t xml:space="preserve">       其中：结转下年项目支出</t>
  </si>
  <si>
    <t>国有土地使用权出让收入</t>
  </si>
  <si>
    <t>城市基础设施配套费收入</t>
  </si>
  <si>
    <t>污水处理费收入</t>
  </si>
  <si>
    <t>农业土地开发资金收入</t>
  </si>
  <si>
    <t>国有土地收益基金收入</t>
  </si>
  <si>
    <t>抗疫特别国债安排的支出</t>
  </si>
  <si>
    <t>债务发行费用支出</t>
  </si>
  <si>
    <t>三、调出资金</t>
  </si>
  <si>
    <t>四、债务还本支出</t>
  </si>
  <si>
    <r>
      <t xml:space="preserve">       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其中：结转下年项目支出</t>
    </r>
  </si>
  <si>
    <t>二、调出资金</t>
  </si>
  <si>
    <t>四、补助下级支出</t>
  </si>
  <si>
    <t>五、安排预算稳定调节基金</t>
  </si>
  <si>
    <t xml:space="preserve">  年终结余</t>
  </si>
  <si>
    <r>
      <t xml:space="preserve">        </t>
    </r>
    <r>
      <rPr>
        <sz val="12"/>
        <rFont val="宋体"/>
        <family val="3"/>
        <charset val="134"/>
      </rPr>
      <t>其中：结转下年项目支出</t>
    </r>
  </si>
  <si>
    <t>五、补助下级支出</t>
  </si>
  <si>
    <t>年  初
预算数</t>
    <phoneticPr fontId="3" type="noConversion"/>
  </si>
  <si>
    <r>
      <t>调  整
预算数</t>
    </r>
    <r>
      <rPr>
        <b/>
        <sz val="12"/>
        <rFont val="宋体"/>
        <family val="3"/>
        <charset val="134"/>
      </rPr>
      <t/>
    </r>
    <phoneticPr fontId="3" type="noConversion"/>
  </si>
  <si>
    <t>附件1</t>
    <phoneticPr fontId="3" type="noConversion"/>
  </si>
  <si>
    <t>附件2</t>
    <phoneticPr fontId="3" type="noConversion"/>
  </si>
  <si>
    <t>附件3</t>
    <phoneticPr fontId="3" type="noConversion"/>
  </si>
  <si>
    <t>附件4</t>
    <phoneticPr fontId="3" type="noConversion"/>
  </si>
  <si>
    <t>附件6</t>
    <phoneticPr fontId="3" type="noConversion"/>
  </si>
  <si>
    <t>单位：万元</t>
    <phoneticPr fontId="3" type="noConversion"/>
  </si>
  <si>
    <t>执行数</t>
    <phoneticPr fontId="3" type="noConversion"/>
  </si>
  <si>
    <t>同比增减</t>
    <phoneticPr fontId="3" type="noConversion"/>
  </si>
  <si>
    <t>2021年全县一般公共预算收支执行情况表</t>
    <phoneticPr fontId="3" type="noConversion"/>
  </si>
  <si>
    <t>2021年县本级一般公共预算收支执行情况表</t>
    <phoneticPr fontId="3" type="noConversion"/>
  </si>
  <si>
    <t>2021年全县政府性基金预算收支执行情况表</t>
    <phoneticPr fontId="3" type="noConversion"/>
  </si>
  <si>
    <t>2021年县本级政府性基金预算收支执行情况表</t>
    <phoneticPr fontId="3" type="noConversion"/>
  </si>
  <si>
    <t>2021年全县国有资本经营预算收支执行情况表</t>
    <phoneticPr fontId="3" type="noConversion"/>
  </si>
  <si>
    <t>2021年县本级国有资本经营预算收支执行情况表</t>
    <phoneticPr fontId="3" type="noConversion"/>
  </si>
  <si>
    <t>附件7</t>
    <phoneticPr fontId="3" type="noConversion"/>
  </si>
  <si>
    <t>2021年
执行数</t>
    <phoneticPr fontId="3" type="noConversion"/>
  </si>
  <si>
    <t>2022年全县一般公共预算收支预算情况表</t>
    <phoneticPr fontId="3" type="noConversion"/>
  </si>
  <si>
    <r>
      <t>20</t>
    </r>
    <r>
      <rPr>
        <b/>
        <sz val="12"/>
        <rFont val="宋体"/>
        <family val="3"/>
        <charset val="134"/>
      </rPr>
      <t>21年
执行数</t>
    </r>
    <phoneticPr fontId="3" type="noConversion"/>
  </si>
  <si>
    <r>
      <t>20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年
执行数</t>
    </r>
    <phoneticPr fontId="3" type="noConversion"/>
  </si>
  <si>
    <t>附件12</t>
    <phoneticPr fontId="3" type="noConversion"/>
  </si>
  <si>
    <t>附件11</t>
    <phoneticPr fontId="3" type="noConversion"/>
  </si>
  <si>
    <t>附件10</t>
    <phoneticPr fontId="3" type="noConversion"/>
  </si>
  <si>
    <t>附件9</t>
    <phoneticPr fontId="3" type="noConversion"/>
  </si>
  <si>
    <t>2022年全县政府性基金预算收支预算情况表</t>
    <phoneticPr fontId="3" type="noConversion"/>
  </si>
  <si>
    <t>2022年县本级政府性基金预算收支预算情况表</t>
    <phoneticPr fontId="3" type="noConversion"/>
  </si>
  <si>
    <t>2022年全县国有资本经营预算收支预算情况表</t>
    <phoneticPr fontId="3" type="noConversion"/>
  </si>
  <si>
    <t>2022年县本级国有资本经营预算收支预算情况表</t>
    <phoneticPr fontId="3" type="noConversion"/>
  </si>
  <si>
    <t>2021年
执行数</t>
    <phoneticPr fontId="3" type="noConversion"/>
  </si>
  <si>
    <t>附件5</t>
    <phoneticPr fontId="3" type="noConversion"/>
  </si>
  <si>
    <t>2022年县本级一般公共预算收支预算情况表</t>
    <phoneticPr fontId="3" type="noConversion"/>
  </si>
  <si>
    <t>附件8</t>
    <phoneticPr fontId="3" type="noConversion"/>
  </si>
  <si>
    <t>增减</t>
    <phoneticPr fontId="3" type="noConversion"/>
  </si>
  <si>
    <t>五、调出资金</t>
    <phoneticPr fontId="3" type="noConversion"/>
  </si>
  <si>
    <t>六、调出资金</t>
    <phoneticPr fontId="3" type="noConversion"/>
  </si>
  <si>
    <t>五、调入资金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</si>
</sst>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_ "/>
  </numFmts>
  <fonts count="18"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方正小标宋_GBK"/>
      <family val="4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1" fillId="0" borderId="0">
      <alignment vertical="center"/>
    </xf>
    <xf numFmtId="0" fontId="16" fillId="0" borderId="0"/>
    <xf numFmtId="0" fontId="17" fillId="3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0" fillId="2" borderId="2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2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77" fontId="0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indent="3"/>
    </xf>
    <xf numFmtId="176" fontId="7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0" fontId="12" fillId="0" borderId="2" xfId="3" applyFont="1" applyBorder="1" applyAlignment="1">
      <alignment horizontal="right" vertical="center"/>
    </xf>
    <xf numFmtId="0" fontId="12" fillId="2" borderId="2" xfId="3" applyFont="1" applyFill="1" applyBorder="1" applyAlignment="1">
      <alignment horizontal="left" vertical="center"/>
    </xf>
    <xf numFmtId="0" fontId="13" fillId="2" borderId="2" xfId="3" applyFont="1" applyFill="1" applyBorder="1" applyAlignment="1">
      <alignment vertical="center"/>
    </xf>
    <xf numFmtId="0" fontId="12" fillId="0" borderId="2" xfId="3" applyFont="1" applyBorder="1" applyAlignment="1">
      <alignment vertical="center"/>
    </xf>
    <xf numFmtId="0" fontId="12" fillId="0" borderId="2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 indent="1"/>
    </xf>
    <xf numFmtId="0" fontId="11" fillId="2" borderId="2" xfId="3" applyFont="1" applyFill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2" fillId="2" borderId="2" xfId="3" applyFont="1" applyFill="1" applyBorder="1" applyAlignment="1">
      <alignment vertical="center"/>
    </xf>
    <xf numFmtId="0" fontId="11" fillId="2" borderId="2" xfId="3" applyFont="1" applyFill="1" applyBorder="1" applyAlignment="1">
      <alignment horizontal="left" vertical="center" indent="1"/>
    </xf>
    <xf numFmtId="0" fontId="14" fillId="2" borderId="2" xfId="3" applyFont="1" applyFill="1" applyBorder="1" applyAlignment="1">
      <alignment vertical="center"/>
    </xf>
    <xf numFmtId="0" fontId="11" fillId="0" borderId="2" xfId="3" applyNumberFormat="1" applyFont="1" applyBorder="1" applyAlignment="1">
      <alignment vertical="center"/>
    </xf>
    <xf numFmtId="0" fontId="11" fillId="0" borderId="2" xfId="3" applyFont="1" applyFill="1" applyBorder="1" applyAlignment="1">
      <alignment vertical="center"/>
    </xf>
    <xf numFmtId="0" fontId="4" fillId="0" borderId="2" xfId="3" applyFont="1" applyBorder="1" applyAlignment="1">
      <alignment vertical="center"/>
    </xf>
    <xf numFmtId="0" fontId="11" fillId="2" borderId="2" xfId="3" applyFont="1" applyFill="1" applyBorder="1" applyAlignment="1">
      <alignment horizontal="left" vertical="center"/>
    </xf>
    <xf numFmtId="177" fontId="11" fillId="0" borderId="2" xfId="3" applyNumberFormat="1" applyFont="1" applyBorder="1" applyAlignment="1">
      <alignment vertical="center"/>
    </xf>
    <xf numFmtId="0" fontId="12" fillId="0" borderId="2" xfId="3" applyFont="1" applyBorder="1" applyAlignment="1">
      <alignment horizontal="left" vertical="center" indent="1"/>
    </xf>
    <xf numFmtId="0" fontId="11" fillId="0" borderId="2" xfId="3" applyFont="1" applyBorder="1" applyAlignment="1">
      <alignment horizontal="left" vertical="center"/>
    </xf>
    <xf numFmtId="0" fontId="11" fillId="0" borderId="2" xfId="3" applyFont="1" applyBorder="1" applyAlignment="1">
      <alignment horizontal="right" vertical="center"/>
    </xf>
    <xf numFmtId="0" fontId="10" fillId="0" borderId="0" xfId="3" applyFont="1" applyAlignment="1">
      <alignment horizontal="center" vertical="center"/>
    </xf>
    <xf numFmtId="177" fontId="11" fillId="0" borderId="2" xfId="3" applyNumberFormat="1" applyFont="1" applyBorder="1" applyAlignment="1">
      <alignment horizontal="right" vertical="center"/>
    </xf>
    <xf numFmtId="0" fontId="11" fillId="0" borderId="0" xfId="3" applyFont="1" applyAlignment="1">
      <alignment vertical="center"/>
    </xf>
    <xf numFmtId="176" fontId="12" fillId="0" borderId="2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horizontal="center" vertical="center" wrapText="1"/>
    </xf>
    <xf numFmtId="0" fontId="15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3" applyFont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76" fontId="6" fillId="2" borderId="2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5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13" fillId="2" borderId="2" xfId="3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right" vertical="center"/>
    </xf>
    <xf numFmtId="0" fontId="11" fillId="2" borderId="2" xfId="3" applyNumberFormat="1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177" fontId="11" fillId="2" borderId="2" xfId="3" applyNumberFormat="1" applyFont="1" applyFill="1" applyBorder="1" applyAlignment="1">
      <alignment vertical="center"/>
    </xf>
    <xf numFmtId="0" fontId="12" fillId="2" borderId="2" xfId="3" applyFont="1" applyFill="1" applyBorder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176" fontId="17" fillId="2" borderId="2" xfId="5" applyNumberFormat="1" applyFill="1" applyBorder="1" applyAlignment="1">
      <alignment vertical="center"/>
    </xf>
    <xf numFmtId="0" fontId="0" fillId="2" borderId="2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7" fontId="0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indent="3"/>
    </xf>
    <xf numFmtId="0" fontId="2" fillId="2" borderId="0" xfId="3" applyFont="1" applyFill="1" applyAlignment="1">
      <alignment vertical="center"/>
    </xf>
    <xf numFmtId="0" fontId="11" fillId="2" borderId="2" xfId="3" applyFont="1" applyFill="1" applyBorder="1" applyAlignment="1">
      <alignment horizontal="right" vertical="center"/>
    </xf>
    <xf numFmtId="0" fontId="10" fillId="2" borderId="0" xfId="3" applyFont="1" applyFill="1" applyAlignment="1">
      <alignment horizontal="center" vertical="center"/>
    </xf>
    <xf numFmtId="0" fontId="1" fillId="2" borderId="2" xfId="3" applyFont="1" applyFill="1" applyBorder="1" applyAlignment="1">
      <alignment horizontal="right" vertical="center"/>
    </xf>
    <xf numFmtId="177" fontId="11" fillId="2" borderId="2" xfId="3" applyNumberFormat="1" applyFont="1" applyFill="1" applyBorder="1" applyAlignment="1">
      <alignment horizontal="right" vertical="center"/>
    </xf>
    <xf numFmtId="0" fontId="11" fillId="2" borderId="0" xfId="3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horizontal="right" vertical="center"/>
    </xf>
    <xf numFmtId="0" fontId="12" fillId="2" borderId="2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1" xfId="3" applyFont="1" applyBorder="1" applyAlignment="1">
      <alignment horizontal="right" vertical="center"/>
    </xf>
    <xf numFmtId="0" fontId="12" fillId="0" borderId="2" xfId="3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4"/>
    <cellStyle name="常规 3" xfId="2"/>
    <cellStyle name="常规 4" xfId="3"/>
    <cellStyle name="好" xfId="5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L11" sqref="L11"/>
    </sheetView>
  </sheetViews>
  <sheetFormatPr defaultColWidth="40.375" defaultRowHeight="14.25"/>
  <cols>
    <col min="1" max="1" width="33" style="79" customWidth="1"/>
    <col min="2" max="4" width="12.125" style="79" customWidth="1"/>
    <col min="5" max="5" width="10.625" style="79" customWidth="1"/>
    <col min="6" max="6" width="29.875" style="79" customWidth="1"/>
    <col min="7" max="9" width="10.375" style="79" customWidth="1"/>
    <col min="10" max="10" width="10.125" style="79" customWidth="1"/>
    <col min="11" max="11" width="21.625" style="79" customWidth="1"/>
    <col min="12" max="13" width="22.75" style="79" customWidth="1"/>
    <col min="14" max="16384" width="40.375" style="79"/>
  </cols>
  <sheetData>
    <row r="1" spans="1:10" ht="20.25">
      <c r="A1" s="78" t="s">
        <v>85</v>
      </c>
    </row>
    <row r="2" spans="1:10" s="80" customFormat="1" ht="27">
      <c r="A2" s="122" t="s">
        <v>93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s="80" customFormat="1">
      <c r="A3" s="81"/>
      <c r="B3" s="81"/>
      <c r="C3" s="81"/>
      <c r="D3" s="81"/>
      <c r="E3" s="81"/>
      <c r="F3" s="81"/>
      <c r="G3" s="123"/>
      <c r="H3" s="123"/>
      <c r="I3" s="123"/>
      <c r="J3" s="123"/>
    </row>
    <row r="4" spans="1:10" s="85" customFormat="1" ht="30" customHeight="1">
      <c r="A4" s="82" t="s">
        <v>1</v>
      </c>
      <c r="B4" s="83" t="s">
        <v>83</v>
      </c>
      <c r="C4" s="84" t="s">
        <v>84</v>
      </c>
      <c r="D4" s="84" t="s">
        <v>91</v>
      </c>
      <c r="E4" s="84" t="s">
        <v>92</v>
      </c>
      <c r="F4" s="82" t="s">
        <v>1</v>
      </c>
      <c r="G4" s="83" t="s">
        <v>83</v>
      </c>
      <c r="H4" s="84" t="s">
        <v>84</v>
      </c>
      <c r="I4" s="84" t="s">
        <v>91</v>
      </c>
      <c r="J4" s="84" t="s">
        <v>92</v>
      </c>
    </row>
    <row r="5" spans="1:10" s="87" customFormat="1">
      <c r="A5" s="7" t="s">
        <v>2</v>
      </c>
      <c r="B5" s="86">
        <f>SUM(B6:B7,B31,B35,B36,B37)</f>
        <v>659960</v>
      </c>
      <c r="C5" s="86">
        <f>SUM(C6:C7,C31,C35,C36,C37)</f>
        <v>654260</v>
      </c>
      <c r="D5" s="86">
        <f>SUM(D6:D7,D31,D35,D36,D37)</f>
        <v>684037</v>
      </c>
      <c r="E5" s="86"/>
      <c r="F5" s="7" t="s">
        <v>3</v>
      </c>
      <c r="G5" s="86">
        <f>SUM(G6,G31,G32,G33)</f>
        <v>659960</v>
      </c>
      <c r="H5" s="86">
        <f>SUM(H6,H31,H32,H33)</f>
        <v>654260</v>
      </c>
      <c r="I5" s="86">
        <f>SUM(I6,I31,I32,I33,I34)</f>
        <v>684037</v>
      </c>
      <c r="J5" s="86"/>
    </row>
    <row r="6" spans="1:10" s="80" customFormat="1">
      <c r="A6" s="10" t="s">
        <v>4</v>
      </c>
      <c r="B6" s="11">
        <v>5120</v>
      </c>
      <c r="C6" s="11">
        <v>5120</v>
      </c>
      <c r="D6" s="11">
        <v>5120</v>
      </c>
      <c r="E6" s="11"/>
      <c r="F6" s="10" t="s">
        <v>5</v>
      </c>
      <c r="G6" s="11">
        <f>SUM(G7:G30)</f>
        <v>624360</v>
      </c>
      <c r="H6" s="11">
        <f>SUM(H7:H30)</f>
        <v>615660</v>
      </c>
      <c r="I6" s="11">
        <f>SUM(I7:I30)</f>
        <v>635126</v>
      </c>
      <c r="J6" s="88">
        <f>I6/684036-1</f>
        <v>-7.1502084685601375E-2</v>
      </c>
    </row>
    <row r="7" spans="1:10" s="80" customFormat="1">
      <c r="A7" s="10" t="s">
        <v>6</v>
      </c>
      <c r="B7" s="86">
        <f>SUM(B8,B23)</f>
        <v>209700</v>
      </c>
      <c r="C7" s="86">
        <f>SUM(C8,C23)</f>
        <v>202000</v>
      </c>
      <c r="D7" s="86">
        <f>SUM(D8,D23)</f>
        <v>203483</v>
      </c>
      <c r="E7" s="88">
        <f>D7/192340-1</f>
        <v>5.7933867110325554E-2</v>
      </c>
      <c r="F7" s="14" t="s">
        <v>7</v>
      </c>
      <c r="G7" s="16">
        <v>50333</v>
      </c>
      <c r="H7" s="16">
        <v>45134</v>
      </c>
      <c r="I7" s="16">
        <v>52139</v>
      </c>
      <c r="J7" s="89"/>
    </row>
    <row r="8" spans="1:10" s="80" customFormat="1">
      <c r="A8" s="17" t="s">
        <v>8</v>
      </c>
      <c r="B8" s="11">
        <f>SUM(B9:B22)</f>
        <v>155100</v>
      </c>
      <c r="C8" s="11">
        <f>SUM(C9:C22)</f>
        <v>142000</v>
      </c>
      <c r="D8" s="11">
        <f>SUM(D9:D22)</f>
        <v>143366</v>
      </c>
      <c r="E8" s="88">
        <f>D8/129442-1</f>
        <v>0.10756941332797698</v>
      </c>
      <c r="F8" s="14" t="s">
        <v>9</v>
      </c>
      <c r="G8" s="16">
        <v>100</v>
      </c>
      <c r="H8" s="16"/>
      <c r="I8" s="16"/>
      <c r="J8" s="89"/>
    </row>
    <row r="9" spans="1:10" s="80" customFormat="1">
      <c r="A9" s="14" t="s">
        <v>10</v>
      </c>
      <c r="B9" s="16">
        <v>68500</v>
      </c>
      <c r="C9" s="16">
        <v>74150</v>
      </c>
      <c r="D9" s="16">
        <v>74294</v>
      </c>
      <c r="E9" s="90"/>
      <c r="F9" s="14" t="s">
        <v>11</v>
      </c>
      <c r="G9" s="16">
        <v>20682</v>
      </c>
      <c r="H9" s="16">
        <v>19083</v>
      </c>
      <c r="I9" s="16">
        <v>21493</v>
      </c>
      <c r="J9" s="89"/>
    </row>
    <row r="10" spans="1:10" s="80" customFormat="1">
      <c r="A10" s="14" t="s">
        <v>12</v>
      </c>
      <c r="B10" s="16"/>
      <c r="C10" s="16"/>
      <c r="D10" s="16"/>
      <c r="E10" s="90"/>
      <c r="F10" s="14" t="s">
        <v>13</v>
      </c>
      <c r="G10" s="16">
        <v>142619</v>
      </c>
      <c r="H10" s="16">
        <v>155800</v>
      </c>
      <c r="I10" s="16">
        <v>154270</v>
      </c>
      <c r="J10" s="89"/>
    </row>
    <row r="11" spans="1:10" s="80" customFormat="1">
      <c r="A11" s="14" t="s">
        <v>14</v>
      </c>
      <c r="B11" s="16">
        <v>20000</v>
      </c>
      <c r="C11" s="16">
        <v>19500</v>
      </c>
      <c r="D11" s="16">
        <v>19351</v>
      </c>
      <c r="E11" s="90"/>
      <c r="F11" s="14" t="s">
        <v>15</v>
      </c>
      <c r="G11" s="16">
        <v>3608</v>
      </c>
      <c r="H11" s="16">
        <v>3700</v>
      </c>
      <c r="I11" s="16">
        <v>3708</v>
      </c>
      <c r="J11" s="89"/>
    </row>
    <row r="12" spans="1:10" s="80" customFormat="1">
      <c r="A12" s="14" t="s">
        <v>16</v>
      </c>
      <c r="B12" s="16">
        <v>15000</v>
      </c>
      <c r="C12" s="16">
        <v>17300</v>
      </c>
      <c r="D12" s="16">
        <v>19272</v>
      </c>
      <c r="E12" s="90"/>
      <c r="F12" s="14" t="s">
        <v>17</v>
      </c>
      <c r="G12" s="16">
        <v>8302</v>
      </c>
      <c r="H12" s="16">
        <v>9300</v>
      </c>
      <c r="I12" s="16">
        <v>9234</v>
      </c>
      <c r="J12" s="89"/>
    </row>
    <row r="13" spans="1:10" s="80" customFormat="1">
      <c r="A13" s="14" t="s">
        <v>18</v>
      </c>
      <c r="B13" s="16">
        <v>2500</v>
      </c>
      <c r="C13" s="16">
        <v>3050</v>
      </c>
      <c r="D13" s="16">
        <v>3036</v>
      </c>
      <c r="E13" s="90"/>
      <c r="F13" s="14" t="s">
        <v>19</v>
      </c>
      <c r="G13" s="16">
        <v>91603</v>
      </c>
      <c r="H13" s="16">
        <v>92000</v>
      </c>
      <c r="I13" s="16">
        <v>103857</v>
      </c>
      <c r="J13" s="89"/>
    </row>
    <row r="14" spans="1:10" s="80" customFormat="1">
      <c r="A14" s="14" t="s">
        <v>20</v>
      </c>
      <c r="B14" s="16">
        <v>7000</v>
      </c>
      <c r="C14" s="16">
        <v>6600</v>
      </c>
      <c r="D14" s="16">
        <v>6166</v>
      </c>
      <c r="E14" s="90"/>
      <c r="F14" s="14" t="s">
        <v>21</v>
      </c>
      <c r="G14" s="16">
        <v>87380</v>
      </c>
      <c r="H14" s="16">
        <v>45000</v>
      </c>
      <c r="I14" s="16">
        <v>51177</v>
      </c>
      <c r="J14" s="89"/>
    </row>
    <row r="15" spans="1:10" s="80" customFormat="1">
      <c r="A15" s="14" t="s">
        <v>22</v>
      </c>
      <c r="B15" s="16">
        <v>3000</v>
      </c>
      <c r="C15" s="16">
        <v>6500</v>
      </c>
      <c r="D15" s="16">
        <v>6584</v>
      </c>
      <c r="E15" s="90"/>
      <c r="F15" s="14" t="s">
        <v>23</v>
      </c>
      <c r="G15" s="16">
        <v>23187</v>
      </c>
      <c r="H15" s="16">
        <v>23500</v>
      </c>
      <c r="I15" s="16">
        <v>24958</v>
      </c>
      <c r="J15" s="89"/>
    </row>
    <row r="16" spans="1:10" s="80" customFormat="1">
      <c r="A16" s="14" t="s">
        <v>24</v>
      </c>
      <c r="B16" s="16">
        <v>2800</v>
      </c>
      <c r="C16" s="16">
        <v>2300</v>
      </c>
      <c r="D16" s="16">
        <v>2343</v>
      </c>
      <c r="E16" s="90"/>
      <c r="F16" s="14" t="s">
        <v>25</v>
      </c>
      <c r="G16" s="16">
        <v>24848</v>
      </c>
      <c r="H16" s="16">
        <v>12000</v>
      </c>
      <c r="I16" s="16">
        <v>7489</v>
      </c>
      <c r="J16" s="89"/>
    </row>
    <row r="17" spans="1:10" s="80" customFormat="1">
      <c r="A17" s="14" t="s">
        <v>26</v>
      </c>
      <c r="B17" s="16">
        <v>4500</v>
      </c>
      <c r="C17" s="16">
        <v>2600</v>
      </c>
      <c r="D17" s="16">
        <v>2569</v>
      </c>
      <c r="E17" s="90"/>
      <c r="F17" s="14" t="s">
        <v>27</v>
      </c>
      <c r="G17" s="16">
        <v>89558</v>
      </c>
      <c r="H17" s="16">
        <v>110000</v>
      </c>
      <c r="I17" s="16">
        <v>109518</v>
      </c>
      <c r="J17" s="89"/>
    </row>
    <row r="18" spans="1:10" s="80" customFormat="1">
      <c r="A18" s="14" t="s">
        <v>28</v>
      </c>
      <c r="B18" s="16">
        <v>10000</v>
      </c>
      <c r="C18" s="16">
        <v>2300</v>
      </c>
      <c r="D18" s="16">
        <v>2233</v>
      </c>
      <c r="E18" s="90"/>
      <c r="F18" s="14" t="s">
        <v>29</v>
      </c>
      <c r="G18" s="16">
        <v>18848</v>
      </c>
      <c r="H18" s="16">
        <v>39000</v>
      </c>
      <c r="I18" s="16">
        <v>37270</v>
      </c>
      <c r="J18" s="89"/>
    </row>
    <row r="19" spans="1:10" s="80" customFormat="1">
      <c r="A19" s="14" t="s">
        <v>30</v>
      </c>
      <c r="B19" s="16">
        <v>800</v>
      </c>
      <c r="C19" s="16">
        <v>500</v>
      </c>
      <c r="D19" s="16">
        <v>441</v>
      </c>
      <c r="E19" s="90"/>
      <c r="F19" s="14" t="s">
        <v>31</v>
      </c>
      <c r="G19" s="16">
        <v>13133</v>
      </c>
      <c r="H19" s="16">
        <v>11000</v>
      </c>
      <c r="I19" s="16">
        <v>9379</v>
      </c>
      <c r="J19" s="89"/>
    </row>
    <row r="20" spans="1:10" s="80" customFormat="1">
      <c r="A20" s="14" t="s">
        <v>32</v>
      </c>
      <c r="B20" s="16">
        <v>8000</v>
      </c>
      <c r="C20" s="16">
        <v>600</v>
      </c>
      <c r="D20" s="16">
        <v>473</v>
      </c>
      <c r="E20" s="90"/>
      <c r="F20" s="14" t="s">
        <v>33</v>
      </c>
      <c r="G20" s="16">
        <v>2220</v>
      </c>
      <c r="H20" s="16">
        <v>1000</v>
      </c>
      <c r="I20" s="16">
        <v>760</v>
      </c>
      <c r="J20" s="89"/>
    </row>
    <row r="21" spans="1:10" s="80" customFormat="1">
      <c r="A21" s="14" t="s">
        <v>34</v>
      </c>
      <c r="B21" s="16">
        <v>13000</v>
      </c>
      <c r="C21" s="16">
        <v>6600</v>
      </c>
      <c r="D21" s="16">
        <v>6604</v>
      </c>
      <c r="E21" s="90"/>
      <c r="F21" s="14" t="s">
        <v>35</v>
      </c>
      <c r="G21" s="16">
        <v>400</v>
      </c>
      <c r="H21" s="16">
        <v>200</v>
      </c>
      <c r="I21" s="16">
        <v>70</v>
      </c>
      <c r="J21" s="89"/>
    </row>
    <row r="22" spans="1:10" s="80" customFormat="1">
      <c r="A22" s="14" t="s">
        <v>36</v>
      </c>
      <c r="B22" s="16"/>
      <c r="C22" s="16"/>
      <c r="D22" s="16"/>
      <c r="E22" s="16"/>
      <c r="F22" s="14" t="s">
        <v>37</v>
      </c>
      <c r="G22" s="16"/>
      <c r="H22" s="16"/>
      <c r="I22" s="16"/>
      <c r="J22" s="89"/>
    </row>
    <row r="23" spans="1:10" s="80" customFormat="1">
      <c r="A23" s="17" t="s">
        <v>38</v>
      </c>
      <c r="B23" s="11">
        <f>SUM(B24:B30)</f>
        <v>54600</v>
      </c>
      <c r="C23" s="11">
        <f>SUM(C24:C30)</f>
        <v>60000</v>
      </c>
      <c r="D23" s="11">
        <f>SUM(D24:D30)</f>
        <v>60117</v>
      </c>
      <c r="E23" s="88">
        <f>D23/62898-1</f>
        <v>-4.4214442430601908E-2</v>
      </c>
      <c r="F23" s="14" t="s">
        <v>39</v>
      </c>
      <c r="G23" s="16">
        <v>2560</v>
      </c>
      <c r="H23" s="16">
        <v>2500</v>
      </c>
      <c r="I23" s="16">
        <v>2756</v>
      </c>
      <c r="J23" s="89"/>
    </row>
    <row r="24" spans="1:10" s="80" customFormat="1">
      <c r="A24" s="20" t="s">
        <v>40</v>
      </c>
      <c r="B24" s="16">
        <v>6500</v>
      </c>
      <c r="C24" s="16">
        <v>6411</v>
      </c>
      <c r="D24" s="16">
        <v>8842</v>
      </c>
      <c r="E24" s="16"/>
      <c r="F24" s="14" t="s">
        <v>41</v>
      </c>
      <c r="G24" s="16">
        <v>18227</v>
      </c>
      <c r="H24" s="16">
        <v>23950</v>
      </c>
      <c r="I24" s="16">
        <v>24021</v>
      </c>
      <c r="J24" s="89"/>
    </row>
    <row r="25" spans="1:10" s="80" customFormat="1">
      <c r="A25" s="20" t="s">
        <v>42</v>
      </c>
      <c r="B25" s="16">
        <v>4000</v>
      </c>
      <c r="C25" s="16">
        <v>7156</v>
      </c>
      <c r="D25" s="16">
        <v>8013</v>
      </c>
      <c r="E25" s="16"/>
      <c r="F25" s="14" t="s">
        <v>43</v>
      </c>
      <c r="G25" s="16">
        <v>1550</v>
      </c>
      <c r="H25" s="16">
        <v>2525</v>
      </c>
      <c r="I25" s="16">
        <v>2913</v>
      </c>
      <c r="J25" s="89"/>
    </row>
    <row r="26" spans="1:10" s="80" customFormat="1">
      <c r="A26" s="20" t="s">
        <v>44</v>
      </c>
      <c r="B26" s="16">
        <v>4500</v>
      </c>
      <c r="C26" s="16">
        <v>4022</v>
      </c>
      <c r="D26" s="16">
        <v>4482</v>
      </c>
      <c r="E26" s="16"/>
      <c r="F26" s="14" t="s">
        <v>45</v>
      </c>
      <c r="G26" s="16">
        <v>4300</v>
      </c>
      <c r="H26" s="16">
        <v>5500</v>
      </c>
      <c r="I26" s="16">
        <v>5275</v>
      </c>
      <c r="J26" s="89"/>
    </row>
    <row r="27" spans="1:10" s="80" customFormat="1">
      <c r="A27" s="20" t="s">
        <v>46</v>
      </c>
      <c r="B27" s="16"/>
      <c r="C27" s="16"/>
      <c r="D27" s="16"/>
      <c r="E27" s="16"/>
      <c r="F27" s="14" t="s">
        <v>47</v>
      </c>
      <c r="G27" s="16"/>
      <c r="H27" s="16"/>
      <c r="I27" s="16">
        <v>179</v>
      </c>
      <c r="J27" s="89"/>
    </row>
    <row r="28" spans="1:10" s="80" customFormat="1">
      <c r="A28" s="20" t="s">
        <v>48</v>
      </c>
      <c r="B28" s="16">
        <v>37900</v>
      </c>
      <c r="C28" s="16">
        <f>33222+3627</f>
        <v>36849</v>
      </c>
      <c r="D28" s="16">
        <v>33218</v>
      </c>
      <c r="E28" s="16"/>
      <c r="F28" s="14" t="s">
        <v>49</v>
      </c>
      <c r="G28" s="16">
        <v>14601</v>
      </c>
      <c r="H28" s="16">
        <v>14467</v>
      </c>
      <c r="I28" s="16">
        <v>14659</v>
      </c>
      <c r="J28" s="89"/>
    </row>
    <row r="29" spans="1:10" s="80" customFormat="1">
      <c r="A29" s="21" t="s">
        <v>50</v>
      </c>
      <c r="B29" s="16">
        <v>500</v>
      </c>
      <c r="C29" s="16">
        <v>1100</v>
      </c>
      <c r="D29" s="16">
        <v>1100</v>
      </c>
      <c r="E29" s="16"/>
      <c r="F29" s="14" t="s">
        <v>51</v>
      </c>
      <c r="G29" s="16">
        <v>1</v>
      </c>
      <c r="H29" s="16">
        <v>1</v>
      </c>
      <c r="I29" s="16">
        <v>1</v>
      </c>
      <c r="J29" s="89"/>
    </row>
    <row r="30" spans="1:10" s="80" customFormat="1">
      <c r="A30" s="20" t="s">
        <v>52</v>
      </c>
      <c r="B30" s="16">
        <v>1200</v>
      </c>
      <c r="C30" s="16">
        <v>4462</v>
      </c>
      <c r="D30" s="16">
        <v>4462</v>
      </c>
      <c r="E30" s="16"/>
      <c r="F30" s="14" t="s">
        <v>53</v>
      </c>
      <c r="G30" s="16">
        <v>6300</v>
      </c>
      <c r="H30" s="16"/>
      <c r="I30" s="16"/>
      <c r="J30" s="89"/>
    </row>
    <row r="31" spans="1:10" s="80" customFormat="1">
      <c r="A31" s="17" t="s">
        <v>54</v>
      </c>
      <c r="B31" s="11">
        <f>SUM(B32:B34)</f>
        <v>410000</v>
      </c>
      <c r="C31" s="11">
        <f>SUM(C32:C34)</f>
        <v>355000</v>
      </c>
      <c r="D31" s="11">
        <f>SUM(D32:D34)</f>
        <v>347128</v>
      </c>
      <c r="E31" s="11"/>
      <c r="F31" s="17" t="s">
        <v>55</v>
      </c>
      <c r="G31" s="11">
        <v>30000</v>
      </c>
      <c r="H31" s="11">
        <v>33000</v>
      </c>
      <c r="I31" s="11">
        <v>34407</v>
      </c>
      <c r="J31" s="11"/>
    </row>
    <row r="32" spans="1:10" s="80" customFormat="1">
      <c r="A32" s="14" t="s">
        <v>56</v>
      </c>
      <c r="B32" s="16">
        <v>4807</v>
      </c>
      <c r="C32" s="16">
        <v>4807</v>
      </c>
      <c r="D32" s="16">
        <v>4807</v>
      </c>
      <c r="E32" s="16"/>
      <c r="F32" s="10" t="s">
        <v>57</v>
      </c>
      <c r="G32" s="11">
        <v>5600</v>
      </c>
      <c r="H32" s="11">
        <v>5600</v>
      </c>
      <c r="I32" s="11">
        <v>5600</v>
      </c>
      <c r="J32" s="16"/>
    </row>
    <row r="33" spans="1:10" s="81" customFormat="1">
      <c r="A33" s="14" t="s">
        <v>58</v>
      </c>
      <c r="B33" s="16">
        <v>327193</v>
      </c>
      <c r="C33" s="16">
        <f>290193</f>
        <v>290193</v>
      </c>
      <c r="D33" s="16">
        <v>284479</v>
      </c>
      <c r="E33" s="16"/>
      <c r="F33" s="10" t="s">
        <v>59</v>
      </c>
      <c r="G33" s="11"/>
      <c r="H33" s="11"/>
      <c r="I33" s="11">
        <f>584+1367</f>
        <v>1951</v>
      </c>
      <c r="J33" s="11"/>
    </row>
    <row r="34" spans="1:10" s="80" customFormat="1">
      <c r="A34" s="14" t="s">
        <v>60</v>
      </c>
      <c r="B34" s="16">
        <v>78000</v>
      </c>
      <c r="C34" s="16">
        <v>60000</v>
      </c>
      <c r="D34" s="16">
        <v>57842</v>
      </c>
      <c r="E34" s="16"/>
      <c r="F34" s="10" t="s">
        <v>117</v>
      </c>
      <c r="G34" s="91"/>
      <c r="H34" s="91"/>
      <c r="I34" s="11">
        <v>6953</v>
      </c>
      <c r="J34" s="91"/>
    </row>
    <row r="35" spans="1:10" s="80" customFormat="1">
      <c r="A35" s="17" t="s">
        <v>61</v>
      </c>
      <c r="B35" s="11">
        <v>5600</v>
      </c>
      <c r="C35" s="11">
        <v>45600</v>
      </c>
      <c r="D35" s="11">
        <v>45600</v>
      </c>
      <c r="E35" s="11"/>
      <c r="F35" s="16"/>
      <c r="G35" s="16"/>
      <c r="H35" s="16"/>
      <c r="I35" s="16"/>
      <c r="J35" s="16"/>
    </row>
    <row r="36" spans="1:10" s="80" customFormat="1">
      <c r="A36" s="17" t="s">
        <v>62</v>
      </c>
      <c r="B36" s="11">
        <v>1540</v>
      </c>
      <c r="C36" s="11">
        <v>1540</v>
      </c>
      <c r="D36" s="11">
        <v>1540</v>
      </c>
      <c r="E36" s="11"/>
      <c r="F36" s="16"/>
      <c r="G36" s="16"/>
      <c r="H36" s="16"/>
      <c r="I36" s="16"/>
      <c r="J36" s="16"/>
    </row>
    <row r="37" spans="1:10" s="80" customFormat="1">
      <c r="A37" s="17" t="s">
        <v>63</v>
      </c>
      <c r="B37" s="11">
        <v>28000</v>
      </c>
      <c r="C37" s="11">
        <v>45000</v>
      </c>
      <c r="D37" s="11">
        <f>75000+6953-787</f>
        <v>81166</v>
      </c>
      <c r="E37" s="11"/>
      <c r="F37" s="16"/>
      <c r="G37" s="16"/>
      <c r="H37" s="16"/>
      <c r="I37" s="16"/>
      <c r="J37" s="16"/>
    </row>
    <row r="38" spans="1:10" s="80" customFormat="1" ht="14.25" customHeight="1">
      <c r="A38" s="124" t="s">
        <v>64</v>
      </c>
      <c r="B38" s="124"/>
      <c r="C38" s="124"/>
      <c r="D38" s="124"/>
      <c r="E38" s="124"/>
      <c r="F38" s="92" t="s">
        <v>65</v>
      </c>
      <c r="G38" s="11">
        <f>B5-G5</f>
        <v>0</v>
      </c>
      <c r="H38" s="11">
        <f>C5-H5</f>
        <v>0</v>
      </c>
      <c r="I38" s="11">
        <f>D5-I5</f>
        <v>0</v>
      </c>
      <c r="J38" s="11"/>
    </row>
    <row r="39" spans="1:10" s="80" customFormat="1" ht="14.25" customHeight="1">
      <c r="A39" s="124"/>
      <c r="B39" s="124"/>
      <c r="C39" s="124"/>
      <c r="D39" s="124"/>
      <c r="E39" s="124"/>
      <c r="F39" s="93" t="s">
        <v>66</v>
      </c>
      <c r="G39" s="16">
        <v>0</v>
      </c>
      <c r="H39" s="16">
        <f>H38</f>
        <v>0</v>
      </c>
      <c r="I39" s="16">
        <f>I38</f>
        <v>0</v>
      </c>
      <c r="J39" s="16"/>
    </row>
    <row r="40" spans="1:10">
      <c r="A40" s="94"/>
      <c r="B40" s="94"/>
      <c r="C40" s="94"/>
      <c r="D40" s="94"/>
      <c r="E40" s="94"/>
      <c r="F40" s="94"/>
      <c r="G40" s="94"/>
      <c r="H40" s="94"/>
      <c r="I40" s="94"/>
      <c r="J40" s="94"/>
    </row>
  </sheetData>
  <mergeCells count="3">
    <mergeCell ref="A2:J2"/>
    <mergeCell ref="G3:J3"/>
    <mergeCell ref="A38:E39"/>
  </mergeCells>
  <phoneticPr fontId="3" type="noConversion"/>
  <printOptions horizontalCentered="1"/>
  <pageMargins left="0.23622047244094491" right="0.31496062992125984" top="0.47244094488188981" bottom="0.27559055118110237" header="0.15748031496062992" footer="0.15748031496062992"/>
  <pageSetup paperSize="9" scale="85" firstPageNumber="19" orientation="landscape" useFirstPageNumber="1" r:id="rId1"/>
  <headerFooter alignWithMargins="0">
    <oddFooter>&amp;C—1—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21" customHeight="1"/>
  <cols>
    <col min="1" max="1" width="30.375" style="43" customWidth="1"/>
    <col min="2" max="3" width="12.875" style="43" customWidth="1"/>
    <col min="4" max="4" width="12.125" style="43" customWidth="1"/>
    <col min="5" max="5" width="32.875" style="43" customWidth="1"/>
    <col min="6" max="7" width="12.75" style="43" customWidth="1"/>
    <col min="8" max="8" width="11.75" style="43" customWidth="1"/>
    <col min="9" max="213" width="9" style="43"/>
    <col min="214" max="214" width="30.375" style="43" customWidth="1"/>
    <col min="215" max="215" width="0" style="43" hidden="1" customWidth="1"/>
    <col min="216" max="217" width="12.875" style="43" customWidth="1"/>
    <col min="218" max="218" width="12.125" style="43" customWidth="1"/>
    <col min="219" max="219" width="32.875" style="43" customWidth="1"/>
    <col min="220" max="220" width="0" style="43" hidden="1" customWidth="1"/>
    <col min="221" max="222" width="12.75" style="43" customWidth="1"/>
    <col min="223" max="223" width="11.75" style="43" customWidth="1"/>
    <col min="224" max="469" width="9" style="43"/>
    <col min="470" max="470" width="30.375" style="43" customWidth="1"/>
    <col min="471" max="471" width="0" style="43" hidden="1" customWidth="1"/>
    <col min="472" max="473" width="12.875" style="43" customWidth="1"/>
    <col min="474" max="474" width="12.125" style="43" customWidth="1"/>
    <col min="475" max="475" width="32.875" style="43" customWidth="1"/>
    <col min="476" max="476" width="0" style="43" hidden="1" customWidth="1"/>
    <col min="477" max="478" width="12.75" style="43" customWidth="1"/>
    <col min="479" max="479" width="11.75" style="43" customWidth="1"/>
    <col min="480" max="725" width="9" style="43"/>
    <col min="726" max="726" width="30.375" style="43" customWidth="1"/>
    <col min="727" max="727" width="0" style="43" hidden="1" customWidth="1"/>
    <col min="728" max="729" width="12.875" style="43" customWidth="1"/>
    <col min="730" max="730" width="12.125" style="43" customWidth="1"/>
    <col min="731" max="731" width="32.875" style="43" customWidth="1"/>
    <col min="732" max="732" width="0" style="43" hidden="1" customWidth="1"/>
    <col min="733" max="734" width="12.75" style="43" customWidth="1"/>
    <col min="735" max="735" width="11.75" style="43" customWidth="1"/>
    <col min="736" max="981" width="9" style="43"/>
    <col min="982" max="982" width="30.375" style="43" customWidth="1"/>
    <col min="983" max="983" width="0" style="43" hidden="1" customWidth="1"/>
    <col min="984" max="985" width="12.875" style="43" customWidth="1"/>
    <col min="986" max="986" width="12.125" style="43" customWidth="1"/>
    <col min="987" max="987" width="32.875" style="43" customWidth="1"/>
    <col min="988" max="988" width="0" style="43" hidden="1" customWidth="1"/>
    <col min="989" max="990" width="12.75" style="43" customWidth="1"/>
    <col min="991" max="991" width="11.75" style="43" customWidth="1"/>
    <col min="992" max="1003" width="9" style="43"/>
    <col min="1004" max="1237" width="10" style="43"/>
    <col min="1238" max="1238" width="30.375" style="43" customWidth="1"/>
    <col min="1239" max="1239" width="0" style="43" hidden="1" customWidth="1"/>
    <col min="1240" max="1241" width="12.875" style="43" customWidth="1"/>
    <col min="1242" max="1242" width="12.125" style="43" customWidth="1"/>
    <col min="1243" max="1243" width="32.875" style="43" customWidth="1"/>
    <col min="1244" max="1244" width="0" style="43" hidden="1" customWidth="1"/>
    <col min="1245" max="1246" width="12.75" style="43" customWidth="1"/>
    <col min="1247" max="1247" width="11.75" style="43" customWidth="1"/>
    <col min="1248" max="1493" width="9" style="43"/>
    <col min="1494" max="1494" width="30.375" style="43" customWidth="1"/>
    <col min="1495" max="1495" width="0" style="43" hidden="1" customWidth="1"/>
    <col min="1496" max="1497" width="12.875" style="43" customWidth="1"/>
    <col min="1498" max="1498" width="12.125" style="43" customWidth="1"/>
    <col min="1499" max="1499" width="32.875" style="43" customWidth="1"/>
    <col min="1500" max="1500" width="0" style="43" hidden="1" customWidth="1"/>
    <col min="1501" max="1502" width="12.75" style="43" customWidth="1"/>
    <col min="1503" max="1503" width="11.75" style="43" customWidth="1"/>
    <col min="1504" max="1749" width="9" style="43"/>
    <col min="1750" max="1750" width="30.375" style="43" customWidth="1"/>
    <col min="1751" max="1751" width="0" style="43" hidden="1" customWidth="1"/>
    <col min="1752" max="1753" width="12.875" style="43" customWidth="1"/>
    <col min="1754" max="1754" width="12.125" style="43" customWidth="1"/>
    <col min="1755" max="1755" width="32.875" style="43" customWidth="1"/>
    <col min="1756" max="1756" width="0" style="43" hidden="1" customWidth="1"/>
    <col min="1757" max="1758" width="12.75" style="43" customWidth="1"/>
    <col min="1759" max="1759" width="11.75" style="43" customWidth="1"/>
    <col min="1760" max="2005" width="9" style="43"/>
    <col min="2006" max="2006" width="30.375" style="43" customWidth="1"/>
    <col min="2007" max="2007" width="0" style="43" hidden="1" customWidth="1"/>
    <col min="2008" max="2009" width="12.875" style="43" customWidth="1"/>
    <col min="2010" max="2010" width="12.125" style="43" customWidth="1"/>
    <col min="2011" max="2011" width="32.875" style="43" customWidth="1"/>
    <col min="2012" max="2012" width="0" style="43" hidden="1" customWidth="1"/>
    <col min="2013" max="2014" width="12.75" style="43" customWidth="1"/>
    <col min="2015" max="2015" width="11.75" style="43" customWidth="1"/>
    <col min="2016" max="2027" width="9" style="43"/>
    <col min="2028" max="2261" width="10" style="43"/>
    <col min="2262" max="2262" width="30.375" style="43" customWidth="1"/>
    <col min="2263" max="2263" width="0" style="43" hidden="1" customWidth="1"/>
    <col min="2264" max="2265" width="12.875" style="43" customWidth="1"/>
    <col min="2266" max="2266" width="12.125" style="43" customWidth="1"/>
    <col min="2267" max="2267" width="32.875" style="43" customWidth="1"/>
    <col min="2268" max="2268" width="0" style="43" hidden="1" customWidth="1"/>
    <col min="2269" max="2270" width="12.75" style="43" customWidth="1"/>
    <col min="2271" max="2271" width="11.75" style="43" customWidth="1"/>
    <col min="2272" max="2517" width="9" style="43"/>
    <col min="2518" max="2518" width="30.375" style="43" customWidth="1"/>
    <col min="2519" max="2519" width="0" style="43" hidden="1" customWidth="1"/>
    <col min="2520" max="2521" width="12.875" style="43" customWidth="1"/>
    <col min="2522" max="2522" width="12.125" style="43" customWidth="1"/>
    <col min="2523" max="2523" width="32.875" style="43" customWidth="1"/>
    <col min="2524" max="2524" width="0" style="43" hidden="1" customWidth="1"/>
    <col min="2525" max="2526" width="12.75" style="43" customWidth="1"/>
    <col min="2527" max="2527" width="11.75" style="43" customWidth="1"/>
    <col min="2528" max="2773" width="9" style="43"/>
    <col min="2774" max="2774" width="30.375" style="43" customWidth="1"/>
    <col min="2775" max="2775" width="0" style="43" hidden="1" customWidth="1"/>
    <col min="2776" max="2777" width="12.875" style="43" customWidth="1"/>
    <col min="2778" max="2778" width="12.125" style="43" customWidth="1"/>
    <col min="2779" max="2779" width="32.875" style="43" customWidth="1"/>
    <col min="2780" max="2780" width="0" style="43" hidden="1" customWidth="1"/>
    <col min="2781" max="2782" width="12.75" style="43" customWidth="1"/>
    <col min="2783" max="2783" width="11.75" style="43" customWidth="1"/>
    <col min="2784" max="3029" width="9" style="43"/>
    <col min="3030" max="3030" width="30.375" style="43" customWidth="1"/>
    <col min="3031" max="3031" width="0" style="43" hidden="1" customWidth="1"/>
    <col min="3032" max="3033" width="12.875" style="43" customWidth="1"/>
    <col min="3034" max="3034" width="12.125" style="43" customWidth="1"/>
    <col min="3035" max="3035" width="32.875" style="43" customWidth="1"/>
    <col min="3036" max="3036" width="0" style="43" hidden="1" customWidth="1"/>
    <col min="3037" max="3038" width="12.75" style="43" customWidth="1"/>
    <col min="3039" max="3039" width="11.75" style="43" customWidth="1"/>
    <col min="3040" max="3051" width="9" style="43"/>
    <col min="3052" max="3285" width="10" style="43"/>
    <col min="3286" max="3286" width="30.375" style="43" customWidth="1"/>
    <col min="3287" max="3287" width="0" style="43" hidden="1" customWidth="1"/>
    <col min="3288" max="3289" width="12.875" style="43" customWidth="1"/>
    <col min="3290" max="3290" width="12.125" style="43" customWidth="1"/>
    <col min="3291" max="3291" width="32.875" style="43" customWidth="1"/>
    <col min="3292" max="3292" width="0" style="43" hidden="1" customWidth="1"/>
    <col min="3293" max="3294" width="12.75" style="43" customWidth="1"/>
    <col min="3295" max="3295" width="11.75" style="43" customWidth="1"/>
    <col min="3296" max="3541" width="9" style="43"/>
    <col min="3542" max="3542" width="30.375" style="43" customWidth="1"/>
    <col min="3543" max="3543" width="0" style="43" hidden="1" customWidth="1"/>
    <col min="3544" max="3545" width="12.875" style="43" customWidth="1"/>
    <col min="3546" max="3546" width="12.125" style="43" customWidth="1"/>
    <col min="3547" max="3547" width="32.875" style="43" customWidth="1"/>
    <col min="3548" max="3548" width="0" style="43" hidden="1" customWidth="1"/>
    <col min="3549" max="3550" width="12.75" style="43" customWidth="1"/>
    <col min="3551" max="3551" width="11.75" style="43" customWidth="1"/>
    <col min="3552" max="3797" width="9" style="43"/>
    <col min="3798" max="3798" width="30.375" style="43" customWidth="1"/>
    <col min="3799" max="3799" width="0" style="43" hidden="1" customWidth="1"/>
    <col min="3800" max="3801" width="12.875" style="43" customWidth="1"/>
    <col min="3802" max="3802" width="12.125" style="43" customWidth="1"/>
    <col min="3803" max="3803" width="32.875" style="43" customWidth="1"/>
    <col min="3804" max="3804" width="0" style="43" hidden="1" customWidth="1"/>
    <col min="3805" max="3806" width="12.75" style="43" customWidth="1"/>
    <col min="3807" max="3807" width="11.75" style="43" customWidth="1"/>
    <col min="3808" max="4053" width="9" style="43"/>
    <col min="4054" max="4054" width="30.375" style="43" customWidth="1"/>
    <col min="4055" max="4055" width="0" style="43" hidden="1" customWidth="1"/>
    <col min="4056" max="4057" width="12.875" style="43" customWidth="1"/>
    <col min="4058" max="4058" width="12.125" style="43" customWidth="1"/>
    <col min="4059" max="4059" width="32.875" style="43" customWidth="1"/>
    <col min="4060" max="4060" width="0" style="43" hidden="1" customWidth="1"/>
    <col min="4061" max="4062" width="12.75" style="43" customWidth="1"/>
    <col min="4063" max="4063" width="11.75" style="43" customWidth="1"/>
    <col min="4064" max="4075" width="9" style="43"/>
    <col min="4076" max="4309" width="10" style="43"/>
    <col min="4310" max="4310" width="30.375" style="43" customWidth="1"/>
    <col min="4311" max="4311" width="0" style="43" hidden="1" customWidth="1"/>
    <col min="4312" max="4313" width="12.875" style="43" customWidth="1"/>
    <col min="4314" max="4314" width="12.125" style="43" customWidth="1"/>
    <col min="4315" max="4315" width="32.875" style="43" customWidth="1"/>
    <col min="4316" max="4316" width="0" style="43" hidden="1" customWidth="1"/>
    <col min="4317" max="4318" width="12.75" style="43" customWidth="1"/>
    <col min="4319" max="4319" width="11.75" style="43" customWidth="1"/>
    <col min="4320" max="4565" width="9" style="43"/>
    <col min="4566" max="4566" width="30.375" style="43" customWidth="1"/>
    <col min="4567" max="4567" width="0" style="43" hidden="1" customWidth="1"/>
    <col min="4568" max="4569" width="12.875" style="43" customWidth="1"/>
    <col min="4570" max="4570" width="12.125" style="43" customWidth="1"/>
    <col min="4571" max="4571" width="32.875" style="43" customWidth="1"/>
    <col min="4572" max="4572" width="0" style="43" hidden="1" customWidth="1"/>
    <col min="4573" max="4574" width="12.75" style="43" customWidth="1"/>
    <col min="4575" max="4575" width="11.75" style="43" customWidth="1"/>
    <col min="4576" max="4821" width="9" style="43"/>
    <col min="4822" max="4822" width="30.375" style="43" customWidth="1"/>
    <col min="4823" max="4823" width="0" style="43" hidden="1" customWidth="1"/>
    <col min="4824" max="4825" width="12.875" style="43" customWidth="1"/>
    <col min="4826" max="4826" width="12.125" style="43" customWidth="1"/>
    <col min="4827" max="4827" width="32.875" style="43" customWidth="1"/>
    <col min="4828" max="4828" width="0" style="43" hidden="1" customWidth="1"/>
    <col min="4829" max="4830" width="12.75" style="43" customWidth="1"/>
    <col min="4831" max="4831" width="11.75" style="43" customWidth="1"/>
    <col min="4832" max="5077" width="9" style="43"/>
    <col min="5078" max="5078" width="30.375" style="43" customWidth="1"/>
    <col min="5079" max="5079" width="0" style="43" hidden="1" customWidth="1"/>
    <col min="5080" max="5081" width="12.875" style="43" customWidth="1"/>
    <col min="5082" max="5082" width="12.125" style="43" customWidth="1"/>
    <col min="5083" max="5083" width="32.875" style="43" customWidth="1"/>
    <col min="5084" max="5084" width="0" style="43" hidden="1" customWidth="1"/>
    <col min="5085" max="5086" width="12.75" style="43" customWidth="1"/>
    <col min="5087" max="5087" width="11.75" style="43" customWidth="1"/>
    <col min="5088" max="5099" width="9" style="43"/>
    <col min="5100" max="5333" width="10" style="43"/>
    <col min="5334" max="5334" width="30.375" style="43" customWidth="1"/>
    <col min="5335" max="5335" width="0" style="43" hidden="1" customWidth="1"/>
    <col min="5336" max="5337" width="12.875" style="43" customWidth="1"/>
    <col min="5338" max="5338" width="12.125" style="43" customWidth="1"/>
    <col min="5339" max="5339" width="32.875" style="43" customWidth="1"/>
    <col min="5340" max="5340" width="0" style="43" hidden="1" customWidth="1"/>
    <col min="5341" max="5342" width="12.75" style="43" customWidth="1"/>
    <col min="5343" max="5343" width="11.75" style="43" customWidth="1"/>
    <col min="5344" max="5589" width="9" style="43"/>
    <col min="5590" max="5590" width="30.375" style="43" customWidth="1"/>
    <col min="5591" max="5591" width="0" style="43" hidden="1" customWidth="1"/>
    <col min="5592" max="5593" width="12.875" style="43" customWidth="1"/>
    <col min="5594" max="5594" width="12.125" style="43" customWidth="1"/>
    <col min="5595" max="5595" width="32.875" style="43" customWidth="1"/>
    <col min="5596" max="5596" width="0" style="43" hidden="1" customWidth="1"/>
    <col min="5597" max="5598" width="12.75" style="43" customWidth="1"/>
    <col min="5599" max="5599" width="11.75" style="43" customWidth="1"/>
    <col min="5600" max="5845" width="9" style="43"/>
    <col min="5846" max="5846" width="30.375" style="43" customWidth="1"/>
    <col min="5847" max="5847" width="0" style="43" hidden="1" customWidth="1"/>
    <col min="5848" max="5849" width="12.875" style="43" customWidth="1"/>
    <col min="5850" max="5850" width="12.125" style="43" customWidth="1"/>
    <col min="5851" max="5851" width="32.875" style="43" customWidth="1"/>
    <col min="5852" max="5852" width="0" style="43" hidden="1" customWidth="1"/>
    <col min="5853" max="5854" width="12.75" style="43" customWidth="1"/>
    <col min="5855" max="5855" width="11.75" style="43" customWidth="1"/>
    <col min="5856" max="6101" width="9" style="43"/>
    <col min="6102" max="6102" width="30.375" style="43" customWidth="1"/>
    <col min="6103" max="6103" width="0" style="43" hidden="1" customWidth="1"/>
    <col min="6104" max="6105" width="12.875" style="43" customWidth="1"/>
    <col min="6106" max="6106" width="12.125" style="43" customWidth="1"/>
    <col min="6107" max="6107" width="32.875" style="43" customWidth="1"/>
    <col min="6108" max="6108" width="0" style="43" hidden="1" customWidth="1"/>
    <col min="6109" max="6110" width="12.75" style="43" customWidth="1"/>
    <col min="6111" max="6111" width="11.75" style="43" customWidth="1"/>
    <col min="6112" max="6123" width="9" style="43"/>
    <col min="6124" max="6357" width="10" style="43"/>
    <col min="6358" max="6358" width="30.375" style="43" customWidth="1"/>
    <col min="6359" max="6359" width="0" style="43" hidden="1" customWidth="1"/>
    <col min="6360" max="6361" width="12.875" style="43" customWidth="1"/>
    <col min="6362" max="6362" width="12.125" style="43" customWidth="1"/>
    <col min="6363" max="6363" width="32.875" style="43" customWidth="1"/>
    <col min="6364" max="6364" width="0" style="43" hidden="1" customWidth="1"/>
    <col min="6365" max="6366" width="12.75" style="43" customWidth="1"/>
    <col min="6367" max="6367" width="11.75" style="43" customWidth="1"/>
    <col min="6368" max="6613" width="9" style="43"/>
    <col min="6614" max="6614" width="30.375" style="43" customWidth="1"/>
    <col min="6615" max="6615" width="0" style="43" hidden="1" customWidth="1"/>
    <col min="6616" max="6617" width="12.875" style="43" customWidth="1"/>
    <col min="6618" max="6618" width="12.125" style="43" customWidth="1"/>
    <col min="6619" max="6619" width="32.875" style="43" customWidth="1"/>
    <col min="6620" max="6620" width="0" style="43" hidden="1" customWidth="1"/>
    <col min="6621" max="6622" width="12.75" style="43" customWidth="1"/>
    <col min="6623" max="6623" width="11.75" style="43" customWidth="1"/>
    <col min="6624" max="6869" width="9" style="43"/>
    <col min="6870" max="6870" width="30.375" style="43" customWidth="1"/>
    <col min="6871" max="6871" width="0" style="43" hidden="1" customWidth="1"/>
    <col min="6872" max="6873" width="12.875" style="43" customWidth="1"/>
    <col min="6874" max="6874" width="12.125" style="43" customWidth="1"/>
    <col min="6875" max="6875" width="32.875" style="43" customWidth="1"/>
    <col min="6876" max="6876" width="0" style="43" hidden="1" customWidth="1"/>
    <col min="6877" max="6878" width="12.75" style="43" customWidth="1"/>
    <col min="6879" max="6879" width="11.75" style="43" customWidth="1"/>
    <col min="6880" max="7125" width="9" style="43"/>
    <col min="7126" max="7126" width="30.375" style="43" customWidth="1"/>
    <col min="7127" max="7127" width="0" style="43" hidden="1" customWidth="1"/>
    <col min="7128" max="7129" width="12.875" style="43" customWidth="1"/>
    <col min="7130" max="7130" width="12.125" style="43" customWidth="1"/>
    <col min="7131" max="7131" width="32.875" style="43" customWidth="1"/>
    <col min="7132" max="7132" width="0" style="43" hidden="1" customWidth="1"/>
    <col min="7133" max="7134" width="12.75" style="43" customWidth="1"/>
    <col min="7135" max="7135" width="11.75" style="43" customWidth="1"/>
    <col min="7136" max="7147" width="9" style="43"/>
    <col min="7148" max="7381" width="10" style="43"/>
    <col min="7382" max="7382" width="30.375" style="43" customWidth="1"/>
    <col min="7383" max="7383" width="0" style="43" hidden="1" customWidth="1"/>
    <col min="7384" max="7385" width="12.875" style="43" customWidth="1"/>
    <col min="7386" max="7386" width="12.125" style="43" customWidth="1"/>
    <col min="7387" max="7387" width="32.875" style="43" customWidth="1"/>
    <col min="7388" max="7388" width="0" style="43" hidden="1" customWidth="1"/>
    <col min="7389" max="7390" width="12.75" style="43" customWidth="1"/>
    <col min="7391" max="7391" width="11.75" style="43" customWidth="1"/>
    <col min="7392" max="7637" width="9" style="43"/>
    <col min="7638" max="7638" width="30.375" style="43" customWidth="1"/>
    <col min="7639" max="7639" width="0" style="43" hidden="1" customWidth="1"/>
    <col min="7640" max="7641" width="12.875" style="43" customWidth="1"/>
    <col min="7642" max="7642" width="12.125" style="43" customWidth="1"/>
    <col min="7643" max="7643" width="32.875" style="43" customWidth="1"/>
    <col min="7644" max="7644" width="0" style="43" hidden="1" customWidth="1"/>
    <col min="7645" max="7646" width="12.75" style="43" customWidth="1"/>
    <col min="7647" max="7647" width="11.75" style="43" customWidth="1"/>
    <col min="7648" max="7893" width="9" style="43"/>
    <col min="7894" max="7894" width="30.375" style="43" customWidth="1"/>
    <col min="7895" max="7895" width="0" style="43" hidden="1" customWidth="1"/>
    <col min="7896" max="7897" width="12.875" style="43" customWidth="1"/>
    <col min="7898" max="7898" width="12.125" style="43" customWidth="1"/>
    <col min="7899" max="7899" width="32.875" style="43" customWidth="1"/>
    <col min="7900" max="7900" width="0" style="43" hidden="1" customWidth="1"/>
    <col min="7901" max="7902" width="12.75" style="43" customWidth="1"/>
    <col min="7903" max="7903" width="11.75" style="43" customWidth="1"/>
    <col min="7904" max="8149" width="9" style="43"/>
    <col min="8150" max="8150" width="30.375" style="43" customWidth="1"/>
    <col min="8151" max="8151" width="0" style="43" hidden="1" customWidth="1"/>
    <col min="8152" max="8153" width="12.875" style="43" customWidth="1"/>
    <col min="8154" max="8154" width="12.125" style="43" customWidth="1"/>
    <col min="8155" max="8155" width="32.875" style="43" customWidth="1"/>
    <col min="8156" max="8156" width="0" style="43" hidden="1" customWidth="1"/>
    <col min="8157" max="8158" width="12.75" style="43" customWidth="1"/>
    <col min="8159" max="8159" width="11.75" style="43" customWidth="1"/>
    <col min="8160" max="8171" width="9" style="43"/>
    <col min="8172" max="8405" width="10" style="43"/>
    <col min="8406" max="8406" width="30.375" style="43" customWidth="1"/>
    <col min="8407" max="8407" width="0" style="43" hidden="1" customWidth="1"/>
    <col min="8408" max="8409" width="12.875" style="43" customWidth="1"/>
    <col min="8410" max="8410" width="12.125" style="43" customWidth="1"/>
    <col min="8411" max="8411" width="32.875" style="43" customWidth="1"/>
    <col min="8412" max="8412" width="0" style="43" hidden="1" customWidth="1"/>
    <col min="8413" max="8414" width="12.75" style="43" customWidth="1"/>
    <col min="8415" max="8415" width="11.75" style="43" customWidth="1"/>
    <col min="8416" max="8661" width="9" style="43"/>
    <col min="8662" max="8662" width="30.375" style="43" customWidth="1"/>
    <col min="8663" max="8663" width="0" style="43" hidden="1" customWidth="1"/>
    <col min="8664" max="8665" width="12.875" style="43" customWidth="1"/>
    <col min="8666" max="8666" width="12.125" style="43" customWidth="1"/>
    <col min="8667" max="8667" width="32.875" style="43" customWidth="1"/>
    <col min="8668" max="8668" width="0" style="43" hidden="1" customWidth="1"/>
    <col min="8669" max="8670" width="12.75" style="43" customWidth="1"/>
    <col min="8671" max="8671" width="11.75" style="43" customWidth="1"/>
    <col min="8672" max="8917" width="9" style="43"/>
    <col min="8918" max="8918" width="30.375" style="43" customWidth="1"/>
    <col min="8919" max="8919" width="0" style="43" hidden="1" customWidth="1"/>
    <col min="8920" max="8921" width="12.875" style="43" customWidth="1"/>
    <col min="8922" max="8922" width="12.125" style="43" customWidth="1"/>
    <col min="8923" max="8923" width="32.875" style="43" customWidth="1"/>
    <col min="8924" max="8924" width="0" style="43" hidden="1" customWidth="1"/>
    <col min="8925" max="8926" width="12.75" style="43" customWidth="1"/>
    <col min="8927" max="8927" width="11.75" style="43" customWidth="1"/>
    <col min="8928" max="9173" width="9" style="43"/>
    <col min="9174" max="9174" width="30.375" style="43" customWidth="1"/>
    <col min="9175" max="9175" width="0" style="43" hidden="1" customWidth="1"/>
    <col min="9176" max="9177" width="12.875" style="43" customWidth="1"/>
    <col min="9178" max="9178" width="12.125" style="43" customWidth="1"/>
    <col min="9179" max="9179" width="32.875" style="43" customWidth="1"/>
    <col min="9180" max="9180" width="0" style="43" hidden="1" customWidth="1"/>
    <col min="9181" max="9182" width="12.75" style="43" customWidth="1"/>
    <col min="9183" max="9183" width="11.75" style="43" customWidth="1"/>
    <col min="9184" max="9195" width="9" style="43"/>
    <col min="9196" max="9429" width="10" style="43"/>
    <col min="9430" max="9430" width="30.375" style="43" customWidth="1"/>
    <col min="9431" max="9431" width="0" style="43" hidden="1" customWidth="1"/>
    <col min="9432" max="9433" width="12.875" style="43" customWidth="1"/>
    <col min="9434" max="9434" width="12.125" style="43" customWidth="1"/>
    <col min="9435" max="9435" width="32.875" style="43" customWidth="1"/>
    <col min="9436" max="9436" width="0" style="43" hidden="1" customWidth="1"/>
    <col min="9437" max="9438" width="12.75" style="43" customWidth="1"/>
    <col min="9439" max="9439" width="11.75" style="43" customWidth="1"/>
    <col min="9440" max="9685" width="9" style="43"/>
    <col min="9686" max="9686" width="30.375" style="43" customWidth="1"/>
    <col min="9687" max="9687" width="0" style="43" hidden="1" customWidth="1"/>
    <col min="9688" max="9689" width="12.875" style="43" customWidth="1"/>
    <col min="9690" max="9690" width="12.125" style="43" customWidth="1"/>
    <col min="9691" max="9691" width="32.875" style="43" customWidth="1"/>
    <col min="9692" max="9692" width="0" style="43" hidden="1" customWidth="1"/>
    <col min="9693" max="9694" width="12.75" style="43" customWidth="1"/>
    <col min="9695" max="9695" width="11.75" style="43" customWidth="1"/>
    <col min="9696" max="9941" width="9" style="43"/>
    <col min="9942" max="9942" width="30.375" style="43" customWidth="1"/>
    <col min="9943" max="9943" width="0" style="43" hidden="1" customWidth="1"/>
    <col min="9944" max="9945" width="12.875" style="43" customWidth="1"/>
    <col min="9946" max="9946" width="12.125" style="43" customWidth="1"/>
    <col min="9947" max="9947" width="32.875" style="43" customWidth="1"/>
    <col min="9948" max="9948" width="0" style="43" hidden="1" customWidth="1"/>
    <col min="9949" max="9950" width="12.75" style="43" customWidth="1"/>
    <col min="9951" max="9951" width="11.75" style="43" customWidth="1"/>
    <col min="9952" max="10197" width="9" style="43"/>
    <col min="10198" max="10198" width="30.375" style="43" customWidth="1"/>
    <col min="10199" max="10199" width="0" style="43" hidden="1" customWidth="1"/>
    <col min="10200" max="10201" width="12.875" style="43" customWidth="1"/>
    <col min="10202" max="10202" width="12.125" style="43" customWidth="1"/>
    <col min="10203" max="10203" width="32.875" style="43" customWidth="1"/>
    <col min="10204" max="10204" width="0" style="43" hidden="1" customWidth="1"/>
    <col min="10205" max="10206" width="12.75" style="43" customWidth="1"/>
    <col min="10207" max="10207" width="11.75" style="43" customWidth="1"/>
    <col min="10208" max="10219" width="9" style="43"/>
    <col min="10220" max="10453" width="10" style="43"/>
    <col min="10454" max="10454" width="30.375" style="43" customWidth="1"/>
    <col min="10455" max="10455" width="0" style="43" hidden="1" customWidth="1"/>
    <col min="10456" max="10457" width="12.875" style="43" customWidth="1"/>
    <col min="10458" max="10458" width="12.125" style="43" customWidth="1"/>
    <col min="10459" max="10459" width="32.875" style="43" customWidth="1"/>
    <col min="10460" max="10460" width="0" style="43" hidden="1" customWidth="1"/>
    <col min="10461" max="10462" width="12.75" style="43" customWidth="1"/>
    <col min="10463" max="10463" width="11.75" style="43" customWidth="1"/>
    <col min="10464" max="10709" width="9" style="43"/>
    <col min="10710" max="10710" width="30.375" style="43" customWidth="1"/>
    <col min="10711" max="10711" width="0" style="43" hidden="1" customWidth="1"/>
    <col min="10712" max="10713" width="12.875" style="43" customWidth="1"/>
    <col min="10714" max="10714" width="12.125" style="43" customWidth="1"/>
    <col min="10715" max="10715" width="32.875" style="43" customWidth="1"/>
    <col min="10716" max="10716" width="0" style="43" hidden="1" customWidth="1"/>
    <col min="10717" max="10718" width="12.75" style="43" customWidth="1"/>
    <col min="10719" max="10719" width="11.75" style="43" customWidth="1"/>
    <col min="10720" max="10965" width="9" style="43"/>
    <col min="10966" max="10966" width="30.375" style="43" customWidth="1"/>
    <col min="10967" max="10967" width="0" style="43" hidden="1" customWidth="1"/>
    <col min="10968" max="10969" width="12.875" style="43" customWidth="1"/>
    <col min="10970" max="10970" width="12.125" style="43" customWidth="1"/>
    <col min="10971" max="10971" width="32.875" style="43" customWidth="1"/>
    <col min="10972" max="10972" width="0" style="43" hidden="1" customWidth="1"/>
    <col min="10973" max="10974" width="12.75" style="43" customWidth="1"/>
    <col min="10975" max="10975" width="11.75" style="43" customWidth="1"/>
    <col min="10976" max="11221" width="9" style="43"/>
    <col min="11222" max="11222" width="30.375" style="43" customWidth="1"/>
    <col min="11223" max="11223" width="0" style="43" hidden="1" customWidth="1"/>
    <col min="11224" max="11225" width="12.875" style="43" customWidth="1"/>
    <col min="11226" max="11226" width="12.125" style="43" customWidth="1"/>
    <col min="11227" max="11227" width="32.875" style="43" customWidth="1"/>
    <col min="11228" max="11228" width="0" style="43" hidden="1" customWidth="1"/>
    <col min="11229" max="11230" width="12.75" style="43" customWidth="1"/>
    <col min="11231" max="11231" width="11.75" style="43" customWidth="1"/>
    <col min="11232" max="11243" width="9" style="43"/>
    <col min="11244" max="11477" width="10" style="43"/>
    <col min="11478" max="11478" width="30.375" style="43" customWidth="1"/>
    <col min="11479" max="11479" width="0" style="43" hidden="1" customWidth="1"/>
    <col min="11480" max="11481" width="12.875" style="43" customWidth="1"/>
    <col min="11482" max="11482" width="12.125" style="43" customWidth="1"/>
    <col min="11483" max="11483" width="32.875" style="43" customWidth="1"/>
    <col min="11484" max="11484" width="0" style="43" hidden="1" customWidth="1"/>
    <col min="11485" max="11486" width="12.75" style="43" customWidth="1"/>
    <col min="11487" max="11487" width="11.75" style="43" customWidth="1"/>
    <col min="11488" max="11733" width="9" style="43"/>
    <col min="11734" max="11734" width="30.375" style="43" customWidth="1"/>
    <col min="11735" max="11735" width="0" style="43" hidden="1" customWidth="1"/>
    <col min="11736" max="11737" width="12.875" style="43" customWidth="1"/>
    <col min="11738" max="11738" width="12.125" style="43" customWidth="1"/>
    <col min="11739" max="11739" width="32.875" style="43" customWidth="1"/>
    <col min="11740" max="11740" width="0" style="43" hidden="1" customWidth="1"/>
    <col min="11741" max="11742" width="12.75" style="43" customWidth="1"/>
    <col min="11743" max="11743" width="11.75" style="43" customWidth="1"/>
    <col min="11744" max="11989" width="9" style="43"/>
    <col min="11990" max="11990" width="30.375" style="43" customWidth="1"/>
    <col min="11991" max="11991" width="0" style="43" hidden="1" customWidth="1"/>
    <col min="11992" max="11993" width="12.875" style="43" customWidth="1"/>
    <col min="11994" max="11994" width="12.125" style="43" customWidth="1"/>
    <col min="11995" max="11995" width="32.875" style="43" customWidth="1"/>
    <col min="11996" max="11996" width="0" style="43" hidden="1" customWidth="1"/>
    <col min="11997" max="11998" width="12.75" style="43" customWidth="1"/>
    <col min="11999" max="11999" width="11.75" style="43" customWidth="1"/>
    <col min="12000" max="12245" width="9" style="43"/>
    <col min="12246" max="12246" width="30.375" style="43" customWidth="1"/>
    <col min="12247" max="12247" width="0" style="43" hidden="1" customWidth="1"/>
    <col min="12248" max="12249" width="12.875" style="43" customWidth="1"/>
    <col min="12250" max="12250" width="12.125" style="43" customWidth="1"/>
    <col min="12251" max="12251" width="32.875" style="43" customWidth="1"/>
    <col min="12252" max="12252" width="0" style="43" hidden="1" customWidth="1"/>
    <col min="12253" max="12254" width="12.75" style="43" customWidth="1"/>
    <col min="12255" max="12255" width="11.75" style="43" customWidth="1"/>
    <col min="12256" max="12267" width="9" style="43"/>
    <col min="12268" max="12501" width="10" style="43"/>
    <col min="12502" max="12502" width="30.375" style="43" customWidth="1"/>
    <col min="12503" max="12503" width="0" style="43" hidden="1" customWidth="1"/>
    <col min="12504" max="12505" width="12.875" style="43" customWidth="1"/>
    <col min="12506" max="12506" width="12.125" style="43" customWidth="1"/>
    <col min="12507" max="12507" width="32.875" style="43" customWidth="1"/>
    <col min="12508" max="12508" width="0" style="43" hidden="1" customWidth="1"/>
    <col min="12509" max="12510" width="12.75" style="43" customWidth="1"/>
    <col min="12511" max="12511" width="11.75" style="43" customWidth="1"/>
    <col min="12512" max="12757" width="9" style="43"/>
    <col min="12758" max="12758" width="30.375" style="43" customWidth="1"/>
    <col min="12759" max="12759" width="0" style="43" hidden="1" customWidth="1"/>
    <col min="12760" max="12761" width="12.875" style="43" customWidth="1"/>
    <col min="12762" max="12762" width="12.125" style="43" customWidth="1"/>
    <col min="12763" max="12763" width="32.875" style="43" customWidth="1"/>
    <col min="12764" max="12764" width="0" style="43" hidden="1" customWidth="1"/>
    <col min="12765" max="12766" width="12.75" style="43" customWidth="1"/>
    <col min="12767" max="12767" width="11.75" style="43" customWidth="1"/>
    <col min="12768" max="13013" width="9" style="43"/>
    <col min="13014" max="13014" width="30.375" style="43" customWidth="1"/>
    <col min="13015" max="13015" width="0" style="43" hidden="1" customWidth="1"/>
    <col min="13016" max="13017" width="12.875" style="43" customWidth="1"/>
    <col min="13018" max="13018" width="12.125" style="43" customWidth="1"/>
    <col min="13019" max="13019" width="32.875" style="43" customWidth="1"/>
    <col min="13020" max="13020" width="0" style="43" hidden="1" customWidth="1"/>
    <col min="13021" max="13022" width="12.75" style="43" customWidth="1"/>
    <col min="13023" max="13023" width="11.75" style="43" customWidth="1"/>
    <col min="13024" max="13269" width="9" style="43"/>
    <col min="13270" max="13270" width="30.375" style="43" customWidth="1"/>
    <col min="13271" max="13271" width="0" style="43" hidden="1" customWidth="1"/>
    <col min="13272" max="13273" width="12.875" style="43" customWidth="1"/>
    <col min="13274" max="13274" width="12.125" style="43" customWidth="1"/>
    <col min="13275" max="13275" width="32.875" style="43" customWidth="1"/>
    <col min="13276" max="13276" width="0" style="43" hidden="1" customWidth="1"/>
    <col min="13277" max="13278" width="12.75" style="43" customWidth="1"/>
    <col min="13279" max="13279" width="11.75" style="43" customWidth="1"/>
    <col min="13280" max="13291" width="9" style="43"/>
    <col min="13292" max="13525" width="10" style="43"/>
    <col min="13526" max="13526" width="30.375" style="43" customWidth="1"/>
    <col min="13527" max="13527" width="0" style="43" hidden="1" customWidth="1"/>
    <col min="13528" max="13529" width="12.875" style="43" customWidth="1"/>
    <col min="13530" max="13530" width="12.125" style="43" customWidth="1"/>
    <col min="13531" max="13531" width="32.875" style="43" customWidth="1"/>
    <col min="13532" max="13532" width="0" style="43" hidden="1" customWidth="1"/>
    <col min="13533" max="13534" width="12.75" style="43" customWidth="1"/>
    <col min="13535" max="13535" width="11.75" style="43" customWidth="1"/>
    <col min="13536" max="13781" width="9" style="43"/>
    <col min="13782" max="13782" width="30.375" style="43" customWidth="1"/>
    <col min="13783" max="13783" width="0" style="43" hidden="1" customWidth="1"/>
    <col min="13784" max="13785" width="12.875" style="43" customWidth="1"/>
    <col min="13786" max="13786" width="12.125" style="43" customWidth="1"/>
    <col min="13787" max="13787" width="32.875" style="43" customWidth="1"/>
    <col min="13788" max="13788" width="0" style="43" hidden="1" customWidth="1"/>
    <col min="13789" max="13790" width="12.75" style="43" customWidth="1"/>
    <col min="13791" max="13791" width="11.75" style="43" customWidth="1"/>
    <col min="13792" max="14037" width="9" style="43"/>
    <col min="14038" max="14038" width="30.375" style="43" customWidth="1"/>
    <col min="14039" max="14039" width="0" style="43" hidden="1" customWidth="1"/>
    <col min="14040" max="14041" width="12.875" style="43" customWidth="1"/>
    <col min="14042" max="14042" width="12.125" style="43" customWidth="1"/>
    <col min="14043" max="14043" width="32.875" style="43" customWidth="1"/>
    <col min="14044" max="14044" width="0" style="43" hidden="1" customWidth="1"/>
    <col min="14045" max="14046" width="12.75" style="43" customWidth="1"/>
    <col min="14047" max="14047" width="11.75" style="43" customWidth="1"/>
    <col min="14048" max="14293" width="9" style="43"/>
    <col min="14294" max="14294" width="30.375" style="43" customWidth="1"/>
    <col min="14295" max="14295" width="0" style="43" hidden="1" customWidth="1"/>
    <col min="14296" max="14297" width="12.875" style="43" customWidth="1"/>
    <col min="14298" max="14298" width="12.125" style="43" customWidth="1"/>
    <col min="14299" max="14299" width="32.875" style="43" customWidth="1"/>
    <col min="14300" max="14300" width="0" style="43" hidden="1" customWidth="1"/>
    <col min="14301" max="14302" width="12.75" style="43" customWidth="1"/>
    <col min="14303" max="14303" width="11.75" style="43" customWidth="1"/>
    <col min="14304" max="14315" width="9" style="43"/>
    <col min="14316" max="14549" width="10" style="43"/>
    <col min="14550" max="14550" width="30.375" style="43" customWidth="1"/>
    <col min="14551" max="14551" width="0" style="43" hidden="1" customWidth="1"/>
    <col min="14552" max="14553" width="12.875" style="43" customWidth="1"/>
    <col min="14554" max="14554" width="12.125" style="43" customWidth="1"/>
    <col min="14555" max="14555" width="32.875" style="43" customWidth="1"/>
    <col min="14556" max="14556" width="0" style="43" hidden="1" customWidth="1"/>
    <col min="14557" max="14558" width="12.75" style="43" customWidth="1"/>
    <col min="14559" max="14559" width="11.75" style="43" customWidth="1"/>
    <col min="14560" max="14805" width="9" style="43"/>
    <col min="14806" max="14806" width="30.375" style="43" customWidth="1"/>
    <col min="14807" max="14807" width="0" style="43" hidden="1" customWidth="1"/>
    <col min="14808" max="14809" width="12.875" style="43" customWidth="1"/>
    <col min="14810" max="14810" width="12.125" style="43" customWidth="1"/>
    <col min="14811" max="14811" width="32.875" style="43" customWidth="1"/>
    <col min="14812" max="14812" width="0" style="43" hidden="1" customWidth="1"/>
    <col min="14813" max="14814" width="12.75" style="43" customWidth="1"/>
    <col min="14815" max="14815" width="11.75" style="43" customWidth="1"/>
    <col min="14816" max="15061" width="9" style="43"/>
    <col min="15062" max="15062" width="30.375" style="43" customWidth="1"/>
    <col min="15063" max="15063" width="0" style="43" hidden="1" customWidth="1"/>
    <col min="15064" max="15065" width="12.875" style="43" customWidth="1"/>
    <col min="15066" max="15066" width="12.125" style="43" customWidth="1"/>
    <col min="15067" max="15067" width="32.875" style="43" customWidth="1"/>
    <col min="15068" max="15068" width="0" style="43" hidden="1" customWidth="1"/>
    <col min="15069" max="15070" width="12.75" style="43" customWidth="1"/>
    <col min="15071" max="15071" width="11.75" style="43" customWidth="1"/>
    <col min="15072" max="15317" width="9" style="43"/>
    <col min="15318" max="15318" width="30.375" style="43" customWidth="1"/>
    <col min="15319" max="15319" width="0" style="43" hidden="1" customWidth="1"/>
    <col min="15320" max="15321" width="12.875" style="43" customWidth="1"/>
    <col min="15322" max="15322" width="12.125" style="43" customWidth="1"/>
    <col min="15323" max="15323" width="32.875" style="43" customWidth="1"/>
    <col min="15324" max="15324" width="0" style="43" hidden="1" customWidth="1"/>
    <col min="15325" max="15326" width="12.75" style="43" customWidth="1"/>
    <col min="15327" max="15327" width="11.75" style="43" customWidth="1"/>
    <col min="15328" max="15339" width="9" style="43"/>
    <col min="15340" max="15573" width="10" style="43"/>
    <col min="15574" max="15574" width="30.375" style="43" customWidth="1"/>
    <col min="15575" max="15575" width="0" style="43" hidden="1" customWidth="1"/>
    <col min="15576" max="15577" width="12.875" style="43" customWidth="1"/>
    <col min="15578" max="15578" width="12.125" style="43" customWidth="1"/>
    <col min="15579" max="15579" width="32.875" style="43" customWidth="1"/>
    <col min="15580" max="15580" width="0" style="43" hidden="1" customWidth="1"/>
    <col min="15581" max="15582" width="12.75" style="43" customWidth="1"/>
    <col min="15583" max="15583" width="11.75" style="43" customWidth="1"/>
    <col min="15584" max="15829" width="9" style="43"/>
    <col min="15830" max="15830" width="30.375" style="43" customWidth="1"/>
    <col min="15831" max="15831" width="0" style="43" hidden="1" customWidth="1"/>
    <col min="15832" max="15833" width="12.875" style="43" customWidth="1"/>
    <col min="15834" max="15834" width="12.125" style="43" customWidth="1"/>
    <col min="15835" max="15835" width="32.875" style="43" customWidth="1"/>
    <col min="15836" max="15836" width="0" style="43" hidden="1" customWidth="1"/>
    <col min="15837" max="15838" width="12.75" style="43" customWidth="1"/>
    <col min="15839" max="15839" width="11.75" style="43" customWidth="1"/>
    <col min="15840" max="16085" width="9" style="43"/>
    <col min="16086" max="16086" width="30.375" style="43" customWidth="1"/>
    <col min="16087" max="16087" width="0" style="43" hidden="1" customWidth="1"/>
    <col min="16088" max="16089" width="12.875" style="43" customWidth="1"/>
    <col min="16090" max="16090" width="12.125" style="43" customWidth="1"/>
    <col min="16091" max="16091" width="32.875" style="43" customWidth="1"/>
    <col min="16092" max="16092" width="0" style="43" hidden="1" customWidth="1"/>
    <col min="16093" max="16094" width="12.75" style="43" customWidth="1"/>
    <col min="16095" max="16095" width="11.75" style="43" customWidth="1"/>
    <col min="16096" max="16107" width="9" style="43"/>
    <col min="16108" max="16384" width="10" style="43"/>
  </cols>
  <sheetData>
    <row r="1" spans="1:8" ht="21" customHeight="1">
      <c r="A1" s="72" t="s">
        <v>106</v>
      </c>
      <c r="B1" s="42"/>
      <c r="C1" s="42"/>
    </row>
    <row r="2" spans="1:8" ht="24.75" customHeight="1">
      <c r="A2" s="139" t="s">
        <v>109</v>
      </c>
      <c r="B2" s="139"/>
      <c r="C2" s="139"/>
      <c r="D2" s="139"/>
      <c r="E2" s="139"/>
      <c r="F2" s="139"/>
      <c r="G2" s="139"/>
      <c r="H2" s="139"/>
    </row>
    <row r="3" spans="1:8" ht="21" customHeight="1">
      <c r="A3" s="44"/>
      <c r="B3" s="44"/>
      <c r="C3" s="44"/>
      <c r="D3" s="44"/>
      <c r="E3" s="44"/>
      <c r="F3" s="140"/>
      <c r="G3" s="140"/>
      <c r="H3" s="140"/>
    </row>
    <row r="4" spans="1:8" s="46" customFormat="1" ht="28.5">
      <c r="A4" s="75" t="s">
        <v>1</v>
      </c>
      <c r="B4" s="5" t="s">
        <v>112</v>
      </c>
      <c r="C4" s="28" t="s">
        <v>83</v>
      </c>
      <c r="D4" s="5" t="s">
        <v>116</v>
      </c>
      <c r="E4" s="75" t="s">
        <v>1</v>
      </c>
      <c r="F4" s="5" t="s">
        <v>112</v>
      </c>
      <c r="G4" s="28" t="s">
        <v>83</v>
      </c>
      <c r="H4" s="5" t="s">
        <v>116</v>
      </c>
    </row>
    <row r="5" spans="1:8" s="46" customFormat="1" ht="27" customHeight="1">
      <c r="A5" s="75" t="s">
        <v>2</v>
      </c>
      <c r="B5" s="109">
        <f>SUM(B6:B7,B13,B14,B15,B16)</f>
        <v>525999</v>
      </c>
      <c r="C5" s="30">
        <f>SUM(C6:C7,C13,C14)</f>
        <v>386022</v>
      </c>
      <c r="D5" s="48"/>
      <c r="E5" s="75" t="s">
        <v>3</v>
      </c>
      <c r="F5" s="100">
        <f>SUM(F6,F19,F20,F21,F22)</f>
        <v>330723</v>
      </c>
      <c r="G5" s="48">
        <f>SUM(G6,G19,G20,G21,G22)</f>
        <v>386022</v>
      </c>
      <c r="H5" s="48"/>
    </row>
    <row r="6" spans="1:8" ht="21" customHeight="1">
      <c r="A6" s="51" t="s">
        <v>4</v>
      </c>
      <c r="B6" s="100">
        <v>198364</v>
      </c>
      <c r="C6" s="48">
        <v>195276</v>
      </c>
      <c r="D6" s="48"/>
      <c r="E6" s="51" t="s">
        <v>5</v>
      </c>
      <c r="F6" s="100">
        <f>SUM(F7:F18)</f>
        <v>234049</v>
      </c>
      <c r="G6" s="48">
        <f>SUM(G7:G18)</f>
        <v>275924</v>
      </c>
      <c r="H6" s="13">
        <f>G6/F6-1</f>
        <v>0.17891552623595919</v>
      </c>
    </row>
    <row r="7" spans="1:8" ht="21" customHeight="1">
      <c r="A7" s="51" t="s">
        <v>6</v>
      </c>
      <c r="B7" s="109">
        <f>SUM(B8:B12)</f>
        <v>113399</v>
      </c>
      <c r="C7" s="30">
        <f>SUM(C8:C12)</f>
        <v>150000</v>
      </c>
      <c r="D7" s="13">
        <f>C7/B7-1</f>
        <v>0.32276298732793052</v>
      </c>
      <c r="E7" s="53" t="s">
        <v>15</v>
      </c>
      <c r="F7" s="117"/>
      <c r="G7" s="77"/>
      <c r="H7" s="66"/>
    </row>
    <row r="8" spans="1:8" ht="21" customHeight="1">
      <c r="A8" s="53" t="s">
        <v>67</v>
      </c>
      <c r="B8" s="111">
        <v>107099</v>
      </c>
      <c r="C8" s="33">
        <v>138412</v>
      </c>
      <c r="D8" s="66"/>
      <c r="E8" s="53" t="s">
        <v>17</v>
      </c>
      <c r="F8" s="117">
        <v>17</v>
      </c>
      <c r="G8" s="77">
        <v>69</v>
      </c>
      <c r="H8" s="66"/>
    </row>
    <row r="9" spans="1:8" ht="21" customHeight="1">
      <c r="A9" s="53" t="s">
        <v>68</v>
      </c>
      <c r="B9" s="111">
        <v>4815</v>
      </c>
      <c r="C9" s="33">
        <v>11000</v>
      </c>
      <c r="D9" s="66"/>
      <c r="E9" s="53" t="s">
        <v>19</v>
      </c>
      <c r="F9" s="117">
        <v>636</v>
      </c>
      <c r="G9" s="77">
        <v>9016</v>
      </c>
      <c r="H9" s="66"/>
    </row>
    <row r="10" spans="1:8" ht="21" customHeight="1">
      <c r="A10" s="53" t="s">
        <v>69</v>
      </c>
      <c r="B10" s="111">
        <v>300</v>
      </c>
      <c r="C10" s="33">
        <v>308</v>
      </c>
      <c r="D10" s="66"/>
      <c r="E10" s="53" t="s">
        <v>25</v>
      </c>
      <c r="F10" s="117">
        <v>55249</v>
      </c>
      <c r="G10" s="77">
        <v>145408</v>
      </c>
      <c r="H10" s="66"/>
    </row>
    <row r="11" spans="1:8" ht="21" customHeight="1">
      <c r="A11" s="53" t="s">
        <v>70</v>
      </c>
      <c r="B11" s="111">
        <v>352</v>
      </c>
      <c r="C11" s="33">
        <v>100</v>
      </c>
      <c r="D11" s="66"/>
      <c r="E11" s="53" t="s">
        <v>27</v>
      </c>
      <c r="F11" s="117">
        <v>21672</v>
      </c>
      <c r="G11" s="77">
        <v>93738</v>
      </c>
      <c r="H11" s="66"/>
    </row>
    <row r="12" spans="1:8" ht="21" customHeight="1">
      <c r="A12" s="53" t="s">
        <v>71</v>
      </c>
      <c r="B12" s="111">
        <v>833</v>
      </c>
      <c r="C12" s="33">
        <v>180</v>
      </c>
      <c r="D12" s="66"/>
      <c r="E12" s="53" t="s">
        <v>29</v>
      </c>
      <c r="F12" s="117"/>
      <c r="G12" s="77"/>
      <c r="H12" s="66"/>
    </row>
    <row r="13" spans="1:8" ht="21" customHeight="1">
      <c r="A13" s="52" t="s">
        <v>54</v>
      </c>
      <c r="B13" s="109">
        <v>46283</v>
      </c>
      <c r="C13" s="30">
        <v>36746</v>
      </c>
      <c r="D13" s="66"/>
      <c r="E13" s="53" t="s">
        <v>31</v>
      </c>
      <c r="F13" s="117"/>
      <c r="G13" s="77"/>
      <c r="H13" s="66"/>
    </row>
    <row r="14" spans="1:8" ht="21" customHeight="1">
      <c r="A14" s="51" t="s">
        <v>61</v>
      </c>
      <c r="B14" s="109">
        <v>161000</v>
      </c>
      <c r="C14" s="30">
        <v>4000</v>
      </c>
      <c r="D14" s="66"/>
      <c r="E14" s="53" t="s">
        <v>33</v>
      </c>
      <c r="F14" s="117"/>
      <c r="G14" s="77"/>
      <c r="H14" s="66"/>
    </row>
    <row r="15" spans="1:8" s="67" customFormat="1" ht="21" customHeight="1">
      <c r="A15" s="17" t="s">
        <v>119</v>
      </c>
      <c r="B15" s="109">
        <v>6953</v>
      </c>
      <c r="C15" s="30"/>
      <c r="D15" s="48"/>
      <c r="E15" s="53" t="s">
        <v>47</v>
      </c>
      <c r="F15" s="117">
        <v>135437</v>
      </c>
      <c r="G15" s="77">
        <v>6265</v>
      </c>
      <c r="H15" s="66"/>
    </row>
    <row r="16" spans="1:8" ht="21" customHeight="1">
      <c r="A16" s="51"/>
      <c r="B16" s="48"/>
      <c r="C16" s="48"/>
      <c r="D16" s="48"/>
      <c r="E16" s="53" t="s">
        <v>72</v>
      </c>
      <c r="F16" s="117">
        <v>6451</v>
      </c>
      <c r="G16" s="77">
        <v>1699</v>
      </c>
      <c r="H16" s="66"/>
    </row>
    <row r="17" spans="1:8" ht="21" customHeight="1">
      <c r="A17" s="51"/>
      <c r="B17" s="48"/>
      <c r="C17" s="48"/>
      <c r="D17" s="48"/>
      <c r="E17" s="53" t="s">
        <v>49</v>
      </c>
      <c r="F17" s="117">
        <v>14587</v>
      </c>
      <c r="G17" s="77">
        <v>19728</v>
      </c>
      <c r="H17" s="66"/>
    </row>
    <row r="18" spans="1:8" ht="21" customHeight="1">
      <c r="A18" s="65"/>
      <c r="B18" s="66"/>
      <c r="C18" s="66"/>
      <c r="D18" s="66"/>
      <c r="E18" s="53" t="s">
        <v>73</v>
      </c>
      <c r="F18" s="100"/>
      <c r="G18" s="77">
        <v>1</v>
      </c>
      <c r="H18" s="51"/>
    </row>
    <row r="19" spans="1:8" ht="21" customHeight="1">
      <c r="A19" s="55"/>
      <c r="B19" s="66"/>
      <c r="C19" s="66"/>
      <c r="D19" s="66"/>
      <c r="E19" s="51" t="s">
        <v>55</v>
      </c>
      <c r="F19" s="56">
        <v>2033</v>
      </c>
      <c r="G19" s="51">
        <v>2098</v>
      </c>
      <c r="H19" s="48"/>
    </row>
    <row r="20" spans="1:8" ht="21" customHeight="1">
      <c r="A20" s="55"/>
      <c r="B20" s="66"/>
      <c r="C20" s="66"/>
      <c r="D20" s="68"/>
      <c r="E20" s="52" t="s">
        <v>74</v>
      </c>
      <c r="F20" s="100">
        <v>80766</v>
      </c>
      <c r="G20" s="48">
        <v>94000</v>
      </c>
      <c r="H20" s="48"/>
    </row>
    <row r="21" spans="1:8" ht="21" customHeight="1">
      <c r="A21" s="55"/>
      <c r="B21" s="66"/>
      <c r="C21" s="66"/>
      <c r="D21" s="68"/>
      <c r="E21" s="52" t="s">
        <v>75</v>
      </c>
      <c r="F21" s="100">
        <v>1000</v>
      </c>
      <c r="G21" s="48">
        <v>4000</v>
      </c>
      <c r="H21" s="66"/>
    </row>
    <row r="22" spans="1:8" ht="21" customHeight="1">
      <c r="A22" s="61"/>
      <c r="B22" s="51"/>
      <c r="C22" s="51"/>
      <c r="D22" s="51"/>
      <c r="E22" s="52" t="s">
        <v>82</v>
      </c>
      <c r="F22" s="100">
        <v>12875</v>
      </c>
      <c r="G22" s="48">
        <v>10000</v>
      </c>
      <c r="H22" s="48"/>
    </row>
    <row r="23" spans="1:8" s="67" customFormat="1" ht="21" customHeight="1">
      <c r="A23" s="141" t="s">
        <v>64</v>
      </c>
      <c r="B23" s="141"/>
      <c r="C23" s="141"/>
      <c r="D23" s="141"/>
      <c r="E23" s="64" t="s">
        <v>80</v>
      </c>
      <c r="F23" s="100">
        <f>B5-F5</f>
        <v>195276</v>
      </c>
      <c r="G23" s="48">
        <f>C5-G5</f>
        <v>0</v>
      </c>
      <c r="H23" s="48"/>
    </row>
    <row r="24" spans="1:8" ht="21" customHeight="1">
      <c r="A24" s="141"/>
      <c r="B24" s="141"/>
      <c r="C24" s="141"/>
      <c r="D24" s="141"/>
      <c r="E24" s="65" t="s">
        <v>81</v>
      </c>
      <c r="F24" s="54">
        <f>F23</f>
        <v>195276</v>
      </c>
      <c r="G24" s="55">
        <f>G23</f>
        <v>0</v>
      </c>
      <c r="H24" s="55"/>
    </row>
    <row r="25" spans="1:8" ht="21" customHeight="1">
      <c r="A25" s="69"/>
      <c r="B25" s="69"/>
      <c r="C25" s="69"/>
      <c r="D25" s="69"/>
      <c r="E25" s="69"/>
      <c r="F25" s="69"/>
      <c r="G25" s="69"/>
      <c r="H25" s="69"/>
    </row>
    <row r="26" spans="1:8" ht="21" customHeight="1">
      <c r="A26" s="69"/>
      <c r="B26" s="69"/>
      <c r="C26" s="69"/>
      <c r="D26" s="69"/>
      <c r="E26" s="69"/>
      <c r="G26" s="69"/>
      <c r="H26" s="69"/>
    </row>
    <row r="27" spans="1:8" ht="21" customHeight="1">
      <c r="A27" s="69"/>
      <c r="B27" s="69"/>
      <c r="C27" s="69"/>
      <c r="D27" s="69"/>
      <c r="E27" s="69"/>
      <c r="F27" s="69"/>
      <c r="G27" s="69"/>
      <c r="H27" s="69"/>
    </row>
    <row r="28" spans="1:8" ht="21" customHeight="1">
      <c r="A28" s="69"/>
      <c r="B28" s="69"/>
      <c r="C28" s="69"/>
      <c r="D28" s="69"/>
      <c r="E28" s="69"/>
      <c r="F28" s="69"/>
      <c r="G28" s="69"/>
      <c r="H28" s="69"/>
    </row>
    <row r="29" spans="1:8" ht="21" customHeight="1">
      <c r="A29" s="69"/>
      <c r="B29" s="69"/>
      <c r="C29" s="69"/>
      <c r="D29" s="69"/>
      <c r="E29" s="69"/>
      <c r="F29" s="69"/>
      <c r="G29" s="69"/>
      <c r="H29" s="69"/>
    </row>
    <row r="30" spans="1:8" ht="21" customHeight="1">
      <c r="A30" s="69"/>
      <c r="B30" s="69"/>
      <c r="C30" s="69"/>
      <c r="D30" s="69"/>
      <c r="E30" s="69"/>
      <c r="F30" s="69"/>
      <c r="G30" s="69"/>
      <c r="H30" s="69"/>
    </row>
    <row r="31" spans="1:8" ht="21" customHeight="1">
      <c r="A31" s="69"/>
      <c r="B31" s="69"/>
      <c r="C31" s="69"/>
      <c r="D31" s="69"/>
      <c r="E31" s="69"/>
      <c r="F31" s="69"/>
      <c r="G31" s="69"/>
      <c r="H31" s="69"/>
    </row>
    <row r="32" spans="1:8" ht="21" customHeight="1">
      <c r="A32" s="69"/>
      <c r="B32" s="69"/>
      <c r="C32" s="69"/>
      <c r="D32" s="69"/>
      <c r="E32" s="69"/>
      <c r="F32" s="69"/>
      <c r="G32" s="69"/>
      <c r="H32" s="69"/>
    </row>
    <row r="33" spans="1:8" ht="21" customHeight="1">
      <c r="A33" s="69"/>
      <c r="B33" s="69"/>
      <c r="C33" s="69"/>
      <c r="D33" s="69"/>
      <c r="E33" s="69"/>
      <c r="F33" s="69"/>
      <c r="G33" s="69"/>
      <c r="H33" s="69"/>
    </row>
    <row r="34" spans="1:8" ht="21" customHeight="1">
      <c r="A34" s="69"/>
      <c r="B34" s="69"/>
      <c r="C34" s="69"/>
      <c r="D34" s="69"/>
      <c r="E34" s="69"/>
      <c r="F34" s="69"/>
      <c r="G34" s="69"/>
      <c r="H34" s="69"/>
    </row>
    <row r="35" spans="1:8" ht="21" customHeight="1">
      <c r="A35" s="69"/>
      <c r="B35" s="69"/>
      <c r="C35" s="69"/>
      <c r="D35" s="69"/>
      <c r="E35" s="69"/>
      <c r="F35" s="69"/>
      <c r="G35" s="69"/>
      <c r="H35" s="69"/>
    </row>
    <row r="36" spans="1:8" ht="21" customHeight="1">
      <c r="A36" s="69"/>
      <c r="B36" s="69"/>
      <c r="C36" s="69"/>
      <c r="D36" s="69"/>
      <c r="E36" s="69"/>
      <c r="F36" s="69"/>
      <c r="G36" s="69"/>
      <c r="H36" s="69"/>
    </row>
    <row r="37" spans="1:8" ht="21" customHeight="1">
      <c r="A37" s="69"/>
      <c r="B37" s="69"/>
      <c r="C37" s="69"/>
      <c r="D37" s="69"/>
      <c r="E37" s="69"/>
      <c r="F37" s="69"/>
      <c r="G37" s="69"/>
      <c r="H37" s="69"/>
    </row>
    <row r="38" spans="1:8" ht="21" customHeight="1">
      <c r="A38" s="69"/>
      <c r="B38" s="69"/>
      <c r="C38" s="69"/>
      <c r="D38" s="69"/>
      <c r="E38" s="69"/>
      <c r="F38" s="69"/>
      <c r="G38" s="69"/>
      <c r="H38" s="69"/>
    </row>
  </sheetData>
  <mergeCells count="3">
    <mergeCell ref="A2:H2"/>
    <mergeCell ref="F3:H3"/>
    <mergeCell ref="A23:D24"/>
  </mergeCells>
  <phoneticPr fontId="3" type="noConversion"/>
  <printOptions horizontalCentered="1"/>
  <pageMargins left="0.39370078740157483" right="0.31496062992125984" top="0.51181102362204722" bottom="0.39370078740157483" header="0.15748031496062992" footer="0.31496062992125984"/>
  <pageSetup paperSize="9" scale="88" orientation="landscape" r:id="rId1"/>
  <headerFooter alignWithMargins="0">
    <oddFooter>&amp;C—10—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16" sqref="K16"/>
    </sheetView>
  </sheetViews>
  <sheetFormatPr defaultColWidth="10" defaultRowHeight="21" customHeight="1"/>
  <cols>
    <col min="1" max="1" width="25.625" style="2" customWidth="1"/>
    <col min="2" max="3" width="12" style="2" customWidth="1"/>
    <col min="4" max="4" width="10.75" style="2" customWidth="1"/>
    <col min="5" max="5" width="25.625" style="2" customWidth="1"/>
    <col min="6" max="7" width="10.875" style="2" customWidth="1"/>
    <col min="8" max="8" width="10.375" style="2" customWidth="1"/>
    <col min="9" max="16384" width="10" style="2"/>
  </cols>
  <sheetData>
    <row r="1" spans="1:8" ht="21" customHeight="1">
      <c r="A1" s="73" t="s">
        <v>105</v>
      </c>
    </row>
    <row r="2" spans="1:8" ht="24.75" customHeight="1">
      <c r="A2" s="136" t="s">
        <v>110</v>
      </c>
      <c r="B2" s="136"/>
      <c r="C2" s="136"/>
      <c r="D2" s="136"/>
      <c r="E2" s="136"/>
      <c r="F2" s="136"/>
      <c r="G2" s="136"/>
      <c r="H2" s="136"/>
    </row>
    <row r="3" spans="1:8" ht="21" customHeight="1">
      <c r="A3" s="26"/>
      <c r="B3" s="26"/>
      <c r="C3" s="26"/>
      <c r="D3" s="26"/>
      <c r="E3" s="26"/>
      <c r="F3" s="137"/>
      <c r="G3" s="137"/>
      <c r="H3" s="137"/>
    </row>
    <row r="4" spans="1:8" s="29" customFormat="1" ht="30" customHeight="1">
      <c r="A4" s="76" t="s">
        <v>1</v>
      </c>
      <c r="B4" s="5" t="s">
        <v>100</v>
      </c>
      <c r="C4" s="28" t="s">
        <v>83</v>
      </c>
      <c r="D4" s="5" t="s">
        <v>116</v>
      </c>
      <c r="E4" s="76" t="s">
        <v>1</v>
      </c>
      <c r="F4" s="5" t="s">
        <v>100</v>
      </c>
      <c r="G4" s="28" t="s">
        <v>83</v>
      </c>
      <c r="H4" s="5" t="s">
        <v>116</v>
      </c>
    </row>
    <row r="5" spans="1:8" s="29" customFormat="1" ht="27" customHeight="1">
      <c r="A5" s="76" t="s">
        <v>2</v>
      </c>
      <c r="B5" s="30">
        <f>SUM(B6:B8)</f>
        <v>400</v>
      </c>
      <c r="C5" s="48">
        <f>SUM(C6:C8)</f>
        <v>1000</v>
      </c>
      <c r="D5" s="30"/>
      <c r="E5" s="76" t="s">
        <v>3</v>
      </c>
      <c r="F5" s="30">
        <f>SUM(F6:F7)</f>
        <v>400</v>
      </c>
      <c r="G5" s="48">
        <f>SUM(G6:G8)</f>
        <v>1000</v>
      </c>
      <c r="H5" s="30"/>
    </row>
    <row r="6" spans="1:8" ht="30" customHeight="1">
      <c r="A6" s="31" t="s">
        <v>4</v>
      </c>
      <c r="B6" s="30"/>
      <c r="C6" s="48"/>
      <c r="D6" s="30"/>
      <c r="E6" s="31" t="s">
        <v>5</v>
      </c>
      <c r="F6" s="30"/>
      <c r="G6" s="48"/>
      <c r="H6" s="30"/>
    </row>
    <row r="7" spans="1:8" ht="30" customHeight="1">
      <c r="A7" s="31" t="s">
        <v>6</v>
      </c>
      <c r="B7" s="30">
        <v>400</v>
      </c>
      <c r="C7" s="48">
        <v>1000</v>
      </c>
      <c r="D7" s="40">
        <f>C7/B7-1</f>
        <v>1.5</v>
      </c>
      <c r="E7" s="34" t="s">
        <v>77</v>
      </c>
      <c r="F7" s="30">
        <v>400</v>
      </c>
      <c r="G7" s="48">
        <v>1000</v>
      </c>
      <c r="H7" s="40">
        <f>G7/F7-1</f>
        <v>1.5</v>
      </c>
    </row>
    <row r="8" spans="1:8" ht="30" customHeight="1">
      <c r="A8" s="34" t="s">
        <v>54</v>
      </c>
      <c r="B8" s="30"/>
      <c r="C8" s="30"/>
      <c r="D8" s="30"/>
      <c r="E8" s="32"/>
      <c r="F8" s="33"/>
      <c r="G8" s="33"/>
      <c r="H8" s="30"/>
    </row>
    <row r="9" spans="1:8" ht="30" customHeight="1">
      <c r="A9" s="32"/>
      <c r="B9" s="33"/>
      <c r="C9" s="33"/>
      <c r="D9" s="33"/>
      <c r="E9" s="32"/>
      <c r="F9" s="33"/>
      <c r="G9" s="33"/>
      <c r="H9" s="30"/>
    </row>
    <row r="10" spans="1:8" ht="30" customHeight="1">
      <c r="A10" s="138" t="s">
        <v>64</v>
      </c>
      <c r="B10" s="138"/>
      <c r="C10" s="138"/>
      <c r="D10" s="138"/>
      <c r="E10" s="76" t="s">
        <v>65</v>
      </c>
      <c r="F10" s="30">
        <v>0</v>
      </c>
      <c r="G10" s="30"/>
      <c r="H10" s="33"/>
    </row>
  </sheetData>
  <mergeCells count="3">
    <mergeCell ref="A2:H2"/>
    <mergeCell ref="F3:H3"/>
    <mergeCell ref="A10:D10"/>
  </mergeCells>
  <phoneticPr fontId="3" type="noConversion"/>
  <printOptions horizontalCentered="1"/>
  <pageMargins left="0.39370078740157483" right="0.31496062992125984" top="0.70866141732283472" bottom="0.39370078740157483" header="0.15748031496062992" footer="0.31496062992125984"/>
  <pageSetup paperSize="9" scale="88" orientation="landscape" r:id="rId1"/>
  <headerFooter alignWithMargins="0">
    <oddFooter>&amp;C—11—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14" sqref="F14"/>
    </sheetView>
  </sheetViews>
  <sheetFormatPr defaultRowHeight="21" customHeight="1"/>
  <cols>
    <col min="1" max="1" width="25.625" style="43" customWidth="1"/>
    <col min="2" max="2" width="11.875" style="43" customWidth="1"/>
    <col min="3" max="4" width="10.75" style="43" customWidth="1"/>
    <col min="5" max="5" width="25.625" style="43" customWidth="1"/>
    <col min="6" max="6" width="13" style="43" customWidth="1"/>
    <col min="7" max="7" width="10.75" style="43" customWidth="1"/>
    <col min="8" max="8" width="10.375" style="43" customWidth="1"/>
    <col min="9" max="256" width="9" style="43"/>
    <col min="257" max="257" width="25.625" style="43" customWidth="1"/>
    <col min="258" max="258" width="13.25" style="43" customWidth="1"/>
    <col min="259" max="260" width="10.75" style="43" customWidth="1"/>
    <col min="261" max="261" width="25.625" style="43" customWidth="1"/>
    <col min="262" max="262" width="13" style="43" customWidth="1"/>
    <col min="263" max="263" width="10.75" style="43" customWidth="1"/>
    <col min="264" max="264" width="10.375" style="43" customWidth="1"/>
    <col min="265" max="512" width="9" style="43"/>
    <col min="513" max="513" width="25.625" style="43" customWidth="1"/>
    <col min="514" max="514" width="13.25" style="43" customWidth="1"/>
    <col min="515" max="516" width="10.75" style="43" customWidth="1"/>
    <col min="517" max="517" width="25.625" style="43" customWidth="1"/>
    <col min="518" max="518" width="13" style="43" customWidth="1"/>
    <col min="519" max="519" width="10.75" style="43" customWidth="1"/>
    <col min="520" max="520" width="10.375" style="43" customWidth="1"/>
    <col min="521" max="768" width="9" style="43"/>
    <col min="769" max="769" width="25.625" style="43" customWidth="1"/>
    <col min="770" max="770" width="13.25" style="43" customWidth="1"/>
    <col min="771" max="772" width="10.75" style="43" customWidth="1"/>
    <col min="773" max="773" width="25.625" style="43" customWidth="1"/>
    <col min="774" max="774" width="13" style="43" customWidth="1"/>
    <col min="775" max="775" width="10.75" style="43" customWidth="1"/>
    <col min="776" max="776" width="10.375" style="43" customWidth="1"/>
    <col min="777" max="1024" width="10" style="43"/>
    <col min="1025" max="1025" width="25.625" style="43" customWidth="1"/>
    <col min="1026" max="1026" width="13.25" style="43" customWidth="1"/>
    <col min="1027" max="1028" width="10.75" style="43" customWidth="1"/>
    <col min="1029" max="1029" width="25.625" style="43" customWidth="1"/>
    <col min="1030" max="1030" width="13" style="43" customWidth="1"/>
    <col min="1031" max="1031" width="10.75" style="43" customWidth="1"/>
    <col min="1032" max="1032" width="10.375" style="43" customWidth="1"/>
    <col min="1033" max="1280" width="9" style="43"/>
    <col min="1281" max="1281" width="25.625" style="43" customWidth="1"/>
    <col min="1282" max="1282" width="13.25" style="43" customWidth="1"/>
    <col min="1283" max="1284" width="10.75" style="43" customWidth="1"/>
    <col min="1285" max="1285" width="25.625" style="43" customWidth="1"/>
    <col min="1286" max="1286" width="13" style="43" customWidth="1"/>
    <col min="1287" max="1287" width="10.75" style="43" customWidth="1"/>
    <col min="1288" max="1288" width="10.375" style="43" customWidth="1"/>
    <col min="1289" max="1536" width="9" style="43"/>
    <col min="1537" max="1537" width="25.625" style="43" customWidth="1"/>
    <col min="1538" max="1538" width="13.25" style="43" customWidth="1"/>
    <col min="1539" max="1540" width="10.75" style="43" customWidth="1"/>
    <col min="1541" max="1541" width="25.625" style="43" customWidth="1"/>
    <col min="1542" max="1542" width="13" style="43" customWidth="1"/>
    <col min="1543" max="1543" width="10.75" style="43" customWidth="1"/>
    <col min="1544" max="1544" width="10.375" style="43" customWidth="1"/>
    <col min="1545" max="1792" width="9" style="43"/>
    <col min="1793" max="1793" width="25.625" style="43" customWidth="1"/>
    <col min="1794" max="1794" width="13.25" style="43" customWidth="1"/>
    <col min="1795" max="1796" width="10.75" style="43" customWidth="1"/>
    <col min="1797" max="1797" width="25.625" style="43" customWidth="1"/>
    <col min="1798" max="1798" width="13" style="43" customWidth="1"/>
    <col min="1799" max="1799" width="10.75" style="43" customWidth="1"/>
    <col min="1800" max="1800" width="10.375" style="43" customWidth="1"/>
    <col min="1801" max="2048" width="10" style="43"/>
    <col min="2049" max="2049" width="25.625" style="43" customWidth="1"/>
    <col min="2050" max="2050" width="13.25" style="43" customWidth="1"/>
    <col min="2051" max="2052" width="10.75" style="43" customWidth="1"/>
    <col min="2053" max="2053" width="25.625" style="43" customWidth="1"/>
    <col min="2054" max="2054" width="13" style="43" customWidth="1"/>
    <col min="2055" max="2055" width="10.75" style="43" customWidth="1"/>
    <col min="2056" max="2056" width="10.375" style="43" customWidth="1"/>
    <col min="2057" max="2304" width="9" style="43"/>
    <col min="2305" max="2305" width="25.625" style="43" customWidth="1"/>
    <col min="2306" max="2306" width="13.25" style="43" customWidth="1"/>
    <col min="2307" max="2308" width="10.75" style="43" customWidth="1"/>
    <col min="2309" max="2309" width="25.625" style="43" customWidth="1"/>
    <col min="2310" max="2310" width="13" style="43" customWidth="1"/>
    <col min="2311" max="2311" width="10.75" style="43" customWidth="1"/>
    <col min="2312" max="2312" width="10.375" style="43" customWidth="1"/>
    <col min="2313" max="2560" width="9" style="43"/>
    <col min="2561" max="2561" width="25.625" style="43" customWidth="1"/>
    <col min="2562" max="2562" width="13.25" style="43" customWidth="1"/>
    <col min="2563" max="2564" width="10.75" style="43" customWidth="1"/>
    <col min="2565" max="2565" width="25.625" style="43" customWidth="1"/>
    <col min="2566" max="2566" width="13" style="43" customWidth="1"/>
    <col min="2567" max="2567" width="10.75" style="43" customWidth="1"/>
    <col min="2568" max="2568" width="10.375" style="43" customWidth="1"/>
    <col min="2569" max="2816" width="9" style="43"/>
    <col min="2817" max="2817" width="25.625" style="43" customWidth="1"/>
    <col min="2818" max="2818" width="13.25" style="43" customWidth="1"/>
    <col min="2819" max="2820" width="10.75" style="43" customWidth="1"/>
    <col min="2821" max="2821" width="25.625" style="43" customWidth="1"/>
    <col min="2822" max="2822" width="13" style="43" customWidth="1"/>
    <col min="2823" max="2823" width="10.75" style="43" customWidth="1"/>
    <col min="2824" max="2824" width="10.375" style="43" customWidth="1"/>
    <col min="2825" max="3072" width="10" style="43"/>
    <col min="3073" max="3073" width="25.625" style="43" customWidth="1"/>
    <col min="3074" max="3074" width="13.25" style="43" customWidth="1"/>
    <col min="3075" max="3076" width="10.75" style="43" customWidth="1"/>
    <col min="3077" max="3077" width="25.625" style="43" customWidth="1"/>
    <col min="3078" max="3078" width="13" style="43" customWidth="1"/>
    <col min="3079" max="3079" width="10.75" style="43" customWidth="1"/>
    <col min="3080" max="3080" width="10.375" style="43" customWidth="1"/>
    <col min="3081" max="3328" width="9" style="43"/>
    <col min="3329" max="3329" width="25.625" style="43" customWidth="1"/>
    <col min="3330" max="3330" width="13.25" style="43" customWidth="1"/>
    <col min="3331" max="3332" width="10.75" style="43" customWidth="1"/>
    <col min="3333" max="3333" width="25.625" style="43" customWidth="1"/>
    <col min="3334" max="3334" width="13" style="43" customWidth="1"/>
    <col min="3335" max="3335" width="10.75" style="43" customWidth="1"/>
    <col min="3336" max="3336" width="10.375" style="43" customWidth="1"/>
    <col min="3337" max="3584" width="9" style="43"/>
    <col min="3585" max="3585" width="25.625" style="43" customWidth="1"/>
    <col min="3586" max="3586" width="13.25" style="43" customWidth="1"/>
    <col min="3587" max="3588" width="10.75" style="43" customWidth="1"/>
    <col min="3589" max="3589" width="25.625" style="43" customWidth="1"/>
    <col min="3590" max="3590" width="13" style="43" customWidth="1"/>
    <col min="3591" max="3591" width="10.75" style="43" customWidth="1"/>
    <col min="3592" max="3592" width="10.375" style="43" customWidth="1"/>
    <col min="3593" max="3840" width="9" style="43"/>
    <col min="3841" max="3841" width="25.625" style="43" customWidth="1"/>
    <col min="3842" max="3842" width="13.25" style="43" customWidth="1"/>
    <col min="3843" max="3844" width="10.75" style="43" customWidth="1"/>
    <col min="3845" max="3845" width="25.625" style="43" customWidth="1"/>
    <col min="3846" max="3846" width="13" style="43" customWidth="1"/>
    <col min="3847" max="3847" width="10.75" style="43" customWidth="1"/>
    <col min="3848" max="3848" width="10.375" style="43" customWidth="1"/>
    <col min="3849" max="4096" width="10" style="43"/>
    <col min="4097" max="4097" width="25.625" style="43" customWidth="1"/>
    <col min="4098" max="4098" width="13.25" style="43" customWidth="1"/>
    <col min="4099" max="4100" width="10.75" style="43" customWidth="1"/>
    <col min="4101" max="4101" width="25.625" style="43" customWidth="1"/>
    <col min="4102" max="4102" width="13" style="43" customWidth="1"/>
    <col min="4103" max="4103" width="10.75" style="43" customWidth="1"/>
    <col min="4104" max="4104" width="10.375" style="43" customWidth="1"/>
    <col min="4105" max="4352" width="9" style="43"/>
    <col min="4353" max="4353" width="25.625" style="43" customWidth="1"/>
    <col min="4354" max="4354" width="13.25" style="43" customWidth="1"/>
    <col min="4355" max="4356" width="10.75" style="43" customWidth="1"/>
    <col min="4357" max="4357" width="25.625" style="43" customWidth="1"/>
    <col min="4358" max="4358" width="13" style="43" customWidth="1"/>
    <col min="4359" max="4359" width="10.75" style="43" customWidth="1"/>
    <col min="4360" max="4360" width="10.375" style="43" customWidth="1"/>
    <col min="4361" max="4608" width="9" style="43"/>
    <col min="4609" max="4609" width="25.625" style="43" customWidth="1"/>
    <col min="4610" max="4610" width="13.25" style="43" customWidth="1"/>
    <col min="4611" max="4612" width="10.75" style="43" customWidth="1"/>
    <col min="4613" max="4613" width="25.625" style="43" customWidth="1"/>
    <col min="4614" max="4614" width="13" style="43" customWidth="1"/>
    <col min="4615" max="4615" width="10.75" style="43" customWidth="1"/>
    <col min="4616" max="4616" width="10.375" style="43" customWidth="1"/>
    <col min="4617" max="4864" width="9" style="43"/>
    <col min="4865" max="4865" width="25.625" style="43" customWidth="1"/>
    <col min="4866" max="4866" width="13.25" style="43" customWidth="1"/>
    <col min="4867" max="4868" width="10.75" style="43" customWidth="1"/>
    <col min="4869" max="4869" width="25.625" style="43" customWidth="1"/>
    <col min="4870" max="4870" width="13" style="43" customWidth="1"/>
    <col min="4871" max="4871" width="10.75" style="43" customWidth="1"/>
    <col min="4872" max="4872" width="10.375" style="43" customWidth="1"/>
    <col min="4873" max="5120" width="10" style="43"/>
    <col min="5121" max="5121" width="25.625" style="43" customWidth="1"/>
    <col min="5122" max="5122" width="13.25" style="43" customWidth="1"/>
    <col min="5123" max="5124" width="10.75" style="43" customWidth="1"/>
    <col min="5125" max="5125" width="25.625" style="43" customWidth="1"/>
    <col min="5126" max="5126" width="13" style="43" customWidth="1"/>
    <col min="5127" max="5127" width="10.75" style="43" customWidth="1"/>
    <col min="5128" max="5128" width="10.375" style="43" customWidth="1"/>
    <col min="5129" max="5376" width="9" style="43"/>
    <col min="5377" max="5377" width="25.625" style="43" customWidth="1"/>
    <col min="5378" max="5378" width="13.25" style="43" customWidth="1"/>
    <col min="5379" max="5380" width="10.75" style="43" customWidth="1"/>
    <col min="5381" max="5381" width="25.625" style="43" customWidth="1"/>
    <col min="5382" max="5382" width="13" style="43" customWidth="1"/>
    <col min="5383" max="5383" width="10.75" style="43" customWidth="1"/>
    <col min="5384" max="5384" width="10.375" style="43" customWidth="1"/>
    <col min="5385" max="5632" width="9" style="43"/>
    <col min="5633" max="5633" width="25.625" style="43" customWidth="1"/>
    <col min="5634" max="5634" width="13.25" style="43" customWidth="1"/>
    <col min="5635" max="5636" width="10.75" style="43" customWidth="1"/>
    <col min="5637" max="5637" width="25.625" style="43" customWidth="1"/>
    <col min="5638" max="5638" width="13" style="43" customWidth="1"/>
    <col min="5639" max="5639" width="10.75" style="43" customWidth="1"/>
    <col min="5640" max="5640" width="10.375" style="43" customWidth="1"/>
    <col min="5641" max="5888" width="9" style="43"/>
    <col min="5889" max="5889" width="25.625" style="43" customWidth="1"/>
    <col min="5890" max="5890" width="13.25" style="43" customWidth="1"/>
    <col min="5891" max="5892" width="10.75" style="43" customWidth="1"/>
    <col min="5893" max="5893" width="25.625" style="43" customWidth="1"/>
    <col min="5894" max="5894" width="13" style="43" customWidth="1"/>
    <col min="5895" max="5895" width="10.75" style="43" customWidth="1"/>
    <col min="5896" max="5896" width="10.375" style="43" customWidth="1"/>
    <col min="5897" max="6144" width="10" style="43"/>
    <col min="6145" max="6145" width="25.625" style="43" customWidth="1"/>
    <col min="6146" max="6146" width="13.25" style="43" customWidth="1"/>
    <col min="6147" max="6148" width="10.75" style="43" customWidth="1"/>
    <col min="6149" max="6149" width="25.625" style="43" customWidth="1"/>
    <col min="6150" max="6150" width="13" style="43" customWidth="1"/>
    <col min="6151" max="6151" width="10.75" style="43" customWidth="1"/>
    <col min="6152" max="6152" width="10.375" style="43" customWidth="1"/>
    <col min="6153" max="6400" width="9" style="43"/>
    <col min="6401" max="6401" width="25.625" style="43" customWidth="1"/>
    <col min="6402" max="6402" width="13.25" style="43" customWidth="1"/>
    <col min="6403" max="6404" width="10.75" style="43" customWidth="1"/>
    <col min="6405" max="6405" width="25.625" style="43" customWidth="1"/>
    <col min="6406" max="6406" width="13" style="43" customWidth="1"/>
    <col min="6407" max="6407" width="10.75" style="43" customWidth="1"/>
    <col min="6408" max="6408" width="10.375" style="43" customWidth="1"/>
    <col min="6409" max="6656" width="9" style="43"/>
    <col min="6657" max="6657" width="25.625" style="43" customWidth="1"/>
    <col min="6658" max="6658" width="13.25" style="43" customWidth="1"/>
    <col min="6659" max="6660" width="10.75" style="43" customWidth="1"/>
    <col min="6661" max="6661" width="25.625" style="43" customWidth="1"/>
    <col min="6662" max="6662" width="13" style="43" customWidth="1"/>
    <col min="6663" max="6663" width="10.75" style="43" customWidth="1"/>
    <col min="6664" max="6664" width="10.375" style="43" customWidth="1"/>
    <col min="6665" max="6912" width="9" style="43"/>
    <col min="6913" max="6913" width="25.625" style="43" customWidth="1"/>
    <col min="6914" max="6914" width="13.25" style="43" customWidth="1"/>
    <col min="6915" max="6916" width="10.75" style="43" customWidth="1"/>
    <col min="6917" max="6917" width="25.625" style="43" customWidth="1"/>
    <col min="6918" max="6918" width="13" style="43" customWidth="1"/>
    <col min="6919" max="6919" width="10.75" style="43" customWidth="1"/>
    <col min="6920" max="6920" width="10.375" style="43" customWidth="1"/>
    <col min="6921" max="7168" width="10" style="43"/>
    <col min="7169" max="7169" width="25.625" style="43" customWidth="1"/>
    <col min="7170" max="7170" width="13.25" style="43" customWidth="1"/>
    <col min="7171" max="7172" width="10.75" style="43" customWidth="1"/>
    <col min="7173" max="7173" width="25.625" style="43" customWidth="1"/>
    <col min="7174" max="7174" width="13" style="43" customWidth="1"/>
    <col min="7175" max="7175" width="10.75" style="43" customWidth="1"/>
    <col min="7176" max="7176" width="10.375" style="43" customWidth="1"/>
    <col min="7177" max="7424" width="9" style="43"/>
    <col min="7425" max="7425" width="25.625" style="43" customWidth="1"/>
    <col min="7426" max="7426" width="13.25" style="43" customWidth="1"/>
    <col min="7427" max="7428" width="10.75" style="43" customWidth="1"/>
    <col min="7429" max="7429" width="25.625" style="43" customWidth="1"/>
    <col min="7430" max="7430" width="13" style="43" customWidth="1"/>
    <col min="7431" max="7431" width="10.75" style="43" customWidth="1"/>
    <col min="7432" max="7432" width="10.375" style="43" customWidth="1"/>
    <col min="7433" max="7680" width="9" style="43"/>
    <col min="7681" max="7681" width="25.625" style="43" customWidth="1"/>
    <col min="7682" max="7682" width="13.25" style="43" customWidth="1"/>
    <col min="7683" max="7684" width="10.75" style="43" customWidth="1"/>
    <col min="7685" max="7685" width="25.625" style="43" customWidth="1"/>
    <col min="7686" max="7686" width="13" style="43" customWidth="1"/>
    <col min="7687" max="7687" width="10.75" style="43" customWidth="1"/>
    <col min="7688" max="7688" width="10.375" style="43" customWidth="1"/>
    <col min="7689" max="7936" width="9" style="43"/>
    <col min="7937" max="7937" width="25.625" style="43" customWidth="1"/>
    <col min="7938" max="7938" width="13.25" style="43" customWidth="1"/>
    <col min="7939" max="7940" width="10.75" style="43" customWidth="1"/>
    <col min="7941" max="7941" width="25.625" style="43" customWidth="1"/>
    <col min="7942" max="7942" width="13" style="43" customWidth="1"/>
    <col min="7943" max="7943" width="10.75" style="43" customWidth="1"/>
    <col min="7944" max="7944" width="10.375" style="43" customWidth="1"/>
    <col min="7945" max="8192" width="10" style="43"/>
    <col min="8193" max="8193" width="25.625" style="43" customWidth="1"/>
    <col min="8194" max="8194" width="13.25" style="43" customWidth="1"/>
    <col min="8195" max="8196" width="10.75" style="43" customWidth="1"/>
    <col min="8197" max="8197" width="25.625" style="43" customWidth="1"/>
    <col min="8198" max="8198" width="13" style="43" customWidth="1"/>
    <col min="8199" max="8199" width="10.75" style="43" customWidth="1"/>
    <col min="8200" max="8200" width="10.375" style="43" customWidth="1"/>
    <col min="8201" max="8448" width="9" style="43"/>
    <col min="8449" max="8449" width="25.625" style="43" customWidth="1"/>
    <col min="8450" max="8450" width="13.25" style="43" customWidth="1"/>
    <col min="8451" max="8452" width="10.75" style="43" customWidth="1"/>
    <col min="8453" max="8453" width="25.625" style="43" customWidth="1"/>
    <col min="8454" max="8454" width="13" style="43" customWidth="1"/>
    <col min="8455" max="8455" width="10.75" style="43" customWidth="1"/>
    <col min="8456" max="8456" width="10.375" style="43" customWidth="1"/>
    <col min="8457" max="8704" width="9" style="43"/>
    <col min="8705" max="8705" width="25.625" style="43" customWidth="1"/>
    <col min="8706" max="8706" width="13.25" style="43" customWidth="1"/>
    <col min="8707" max="8708" width="10.75" style="43" customWidth="1"/>
    <col min="8709" max="8709" width="25.625" style="43" customWidth="1"/>
    <col min="8710" max="8710" width="13" style="43" customWidth="1"/>
    <col min="8711" max="8711" width="10.75" style="43" customWidth="1"/>
    <col min="8712" max="8712" width="10.375" style="43" customWidth="1"/>
    <col min="8713" max="8960" width="9" style="43"/>
    <col min="8961" max="8961" width="25.625" style="43" customWidth="1"/>
    <col min="8962" max="8962" width="13.25" style="43" customWidth="1"/>
    <col min="8963" max="8964" width="10.75" style="43" customWidth="1"/>
    <col min="8965" max="8965" width="25.625" style="43" customWidth="1"/>
    <col min="8966" max="8966" width="13" style="43" customWidth="1"/>
    <col min="8967" max="8967" width="10.75" style="43" customWidth="1"/>
    <col min="8968" max="8968" width="10.375" style="43" customWidth="1"/>
    <col min="8969" max="9216" width="10" style="43"/>
    <col min="9217" max="9217" width="25.625" style="43" customWidth="1"/>
    <col min="9218" max="9218" width="13.25" style="43" customWidth="1"/>
    <col min="9219" max="9220" width="10.75" style="43" customWidth="1"/>
    <col min="9221" max="9221" width="25.625" style="43" customWidth="1"/>
    <col min="9222" max="9222" width="13" style="43" customWidth="1"/>
    <col min="9223" max="9223" width="10.75" style="43" customWidth="1"/>
    <col min="9224" max="9224" width="10.375" style="43" customWidth="1"/>
    <col min="9225" max="9472" width="9" style="43"/>
    <col min="9473" max="9473" width="25.625" style="43" customWidth="1"/>
    <col min="9474" max="9474" width="13.25" style="43" customWidth="1"/>
    <col min="9475" max="9476" width="10.75" style="43" customWidth="1"/>
    <col min="9477" max="9477" width="25.625" style="43" customWidth="1"/>
    <col min="9478" max="9478" width="13" style="43" customWidth="1"/>
    <col min="9479" max="9479" width="10.75" style="43" customWidth="1"/>
    <col min="9480" max="9480" width="10.375" style="43" customWidth="1"/>
    <col min="9481" max="9728" width="9" style="43"/>
    <col min="9729" max="9729" width="25.625" style="43" customWidth="1"/>
    <col min="9730" max="9730" width="13.25" style="43" customWidth="1"/>
    <col min="9731" max="9732" width="10.75" style="43" customWidth="1"/>
    <col min="9733" max="9733" width="25.625" style="43" customWidth="1"/>
    <col min="9734" max="9734" width="13" style="43" customWidth="1"/>
    <col min="9735" max="9735" width="10.75" style="43" customWidth="1"/>
    <col min="9736" max="9736" width="10.375" style="43" customWidth="1"/>
    <col min="9737" max="9984" width="9" style="43"/>
    <col min="9985" max="9985" width="25.625" style="43" customWidth="1"/>
    <col min="9986" max="9986" width="13.25" style="43" customWidth="1"/>
    <col min="9987" max="9988" width="10.75" style="43" customWidth="1"/>
    <col min="9989" max="9989" width="25.625" style="43" customWidth="1"/>
    <col min="9990" max="9990" width="13" style="43" customWidth="1"/>
    <col min="9991" max="9991" width="10.75" style="43" customWidth="1"/>
    <col min="9992" max="9992" width="10.375" style="43" customWidth="1"/>
    <col min="9993" max="10240" width="10" style="43"/>
    <col min="10241" max="10241" width="25.625" style="43" customWidth="1"/>
    <col min="10242" max="10242" width="13.25" style="43" customWidth="1"/>
    <col min="10243" max="10244" width="10.75" style="43" customWidth="1"/>
    <col min="10245" max="10245" width="25.625" style="43" customWidth="1"/>
    <col min="10246" max="10246" width="13" style="43" customWidth="1"/>
    <col min="10247" max="10247" width="10.75" style="43" customWidth="1"/>
    <col min="10248" max="10248" width="10.375" style="43" customWidth="1"/>
    <col min="10249" max="10496" width="9" style="43"/>
    <col min="10497" max="10497" width="25.625" style="43" customWidth="1"/>
    <col min="10498" max="10498" width="13.25" style="43" customWidth="1"/>
    <col min="10499" max="10500" width="10.75" style="43" customWidth="1"/>
    <col min="10501" max="10501" width="25.625" style="43" customWidth="1"/>
    <col min="10502" max="10502" width="13" style="43" customWidth="1"/>
    <col min="10503" max="10503" width="10.75" style="43" customWidth="1"/>
    <col min="10504" max="10504" width="10.375" style="43" customWidth="1"/>
    <col min="10505" max="10752" width="9" style="43"/>
    <col min="10753" max="10753" width="25.625" style="43" customWidth="1"/>
    <col min="10754" max="10754" width="13.25" style="43" customWidth="1"/>
    <col min="10755" max="10756" width="10.75" style="43" customWidth="1"/>
    <col min="10757" max="10757" width="25.625" style="43" customWidth="1"/>
    <col min="10758" max="10758" width="13" style="43" customWidth="1"/>
    <col min="10759" max="10759" width="10.75" style="43" customWidth="1"/>
    <col min="10760" max="10760" width="10.375" style="43" customWidth="1"/>
    <col min="10761" max="11008" width="9" style="43"/>
    <col min="11009" max="11009" width="25.625" style="43" customWidth="1"/>
    <col min="11010" max="11010" width="13.25" style="43" customWidth="1"/>
    <col min="11011" max="11012" width="10.75" style="43" customWidth="1"/>
    <col min="11013" max="11013" width="25.625" style="43" customWidth="1"/>
    <col min="11014" max="11014" width="13" style="43" customWidth="1"/>
    <col min="11015" max="11015" width="10.75" style="43" customWidth="1"/>
    <col min="11016" max="11016" width="10.375" style="43" customWidth="1"/>
    <col min="11017" max="11264" width="10" style="43"/>
    <col min="11265" max="11265" width="25.625" style="43" customWidth="1"/>
    <col min="11266" max="11266" width="13.25" style="43" customWidth="1"/>
    <col min="11267" max="11268" width="10.75" style="43" customWidth="1"/>
    <col min="11269" max="11269" width="25.625" style="43" customWidth="1"/>
    <col min="11270" max="11270" width="13" style="43" customWidth="1"/>
    <col min="11271" max="11271" width="10.75" style="43" customWidth="1"/>
    <col min="11272" max="11272" width="10.375" style="43" customWidth="1"/>
    <col min="11273" max="11520" width="9" style="43"/>
    <col min="11521" max="11521" width="25.625" style="43" customWidth="1"/>
    <col min="11522" max="11522" width="13.25" style="43" customWidth="1"/>
    <col min="11523" max="11524" width="10.75" style="43" customWidth="1"/>
    <col min="11525" max="11525" width="25.625" style="43" customWidth="1"/>
    <col min="11526" max="11526" width="13" style="43" customWidth="1"/>
    <col min="11527" max="11527" width="10.75" style="43" customWidth="1"/>
    <col min="11528" max="11528" width="10.375" style="43" customWidth="1"/>
    <col min="11529" max="11776" width="9" style="43"/>
    <col min="11777" max="11777" width="25.625" style="43" customWidth="1"/>
    <col min="11778" max="11778" width="13.25" style="43" customWidth="1"/>
    <col min="11779" max="11780" width="10.75" style="43" customWidth="1"/>
    <col min="11781" max="11781" width="25.625" style="43" customWidth="1"/>
    <col min="11782" max="11782" width="13" style="43" customWidth="1"/>
    <col min="11783" max="11783" width="10.75" style="43" customWidth="1"/>
    <col min="11784" max="11784" width="10.375" style="43" customWidth="1"/>
    <col min="11785" max="12032" width="9" style="43"/>
    <col min="12033" max="12033" width="25.625" style="43" customWidth="1"/>
    <col min="12034" max="12034" width="13.25" style="43" customWidth="1"/>
    <col min="12035" max="12036" width="10.75" style="43" customWidth="1"/>
    <col min="12037" max="12037" width="25.625" style="43" customWidth="1"/>
    <col min="12038" max="12038" width="13" style="43" customWidth="1"/>
    <col min="12039" max="12039" width="10.75" style="43" customWidth="1"/>
    <col min="12040" max="12040" width="10.375" style="43" customWidth="1"/>
    <col min="12041" max="12288" width="10" style="43"/>
    <col min="12289" max="12289" width="25.625" style="43" customWidth="1"/>
    <col min="12290" max="12290" width="13.25" style="43" customWidth="1"/>
    <col min="12291" max="12292" width="10.75" style="43" customWidth="1"/>
    <col min="12293" max="12293" width="25.625" style="43" customWidth="1"/>
    <col min="12294" max="12294" width="13" style="43" customWidth="1"/>
    <col min="12295" max="12295" width="10.75" style="43" customWidth="1"/>
    <col min="12296" max="12296" width="10.375" style="43" customWidth="1"/>
    <col min="12297" max="12544" width="9" style="43"/>
    <col min="12545" max="12545" width="25.625" style="43" customWidth="1"/>
    <col min="12546" max="12546" width="13.25" style="43" customWidth="1"/>
    <col min="12547" max="12548" width="10.75" style="43" customWidth="1"/>
    <col min="12549" max="12549" width="25.625" style="43" customWidth="1"/>
    <col min="12550" max="12550" width="13" style="43" customWidth="1"/>
    <col min="12551" max="12551" width="10.75" style="43" customWidth="1"/>
    <col min="12552" max="12552" width="10.375" style="43" customWidth="1"/>
    <col min="12553" max="12800" width="9" style="43"/>
    <col min="12801" max="12801" width="25.625" style="43" customWidth="1"/>
    <col min="12802" max="12802" width="13.25" style="43" customWidth="1"/>
    <col min="12803" max="12804" width="10.75" style="43" customWidth="1"/>
    <col min="12805" max="12805" width="25.625" style="43" customWidth="1"/>
    <col min="12806" max="12806" width="13" style="43" customWidth="1"/>
    <col min="12807" max="12807" width="10.75" style="43" customWidth="1"/>
    <col min="12808" max="12808" width="10.375" style="43" customWidth="1"/>
    <col min="12809" max="13056" width="9" style="43"/>
    <col min="13057" max="13057" width="25.625" style="43" customWidth="1"/>
    <col min="13058" max="13058" width="13.25" style="43" customWidth="1"/>
    <col min="13059" max="13060" width="10.75" style="43" customWidth="1"/>
    <col min="13061" max="13061" width="25.625" style="43" customWidth="1"/>
    <col min="13062" max="13062" width="13" style="43" customWidth="1"/>
    <col min="13063" max="13063" width="10.75" style="43" customWidth="1"/>
    <col min="13064" max="13064" width="10.375" style="43" customWidth="1"/>
    <col min="13065" max="13312" width="10" style="43"/>
    <col min="13313" max="13313" width="25.625" style="43" customWidth="1"/>
    <col min="13314" max="13314" width="13.25" style="43" customWidth="1"/>
    <col min="13315" max="13316" width="10.75" style="43" customWidth="1"/>
    <col min="13317" max="13317" width="25.625" style="43" customWidth="1"/>
    <col min="13318" max="13318" width="13" style="43" customWidth="1"/>
    <col min="13319" max="13319" width="10.75" style="43" customWidth="1"/>
    <col min="13320" max="13320" width="10.375" style="43" customWidth="1"/>
    <col min="13321" max="13568" width="9" style="43"/>
    <col min="13569" max="13569" width="25.625" style="43" customWidth="1"/>
    <col min="13570" max="13570" width="13.25" style="43" customWidth="1"/>
    <col min="13571" max="13572" width="10.75" style="43" customWidth="1"/>
    <col min="13573" max="13573" width="25.625" style="43" customWidth="1"/>
    <col min="13574" max="13574" width="13" style="43" customWidth="1"/>
    <col min="13575" max="13575" width="10.75" style="43" customWidth="1"/>
    <col min="13576" max="13576" width="10.375" style="43" customWidth="1"/>
    <col min="13577" max="13824" width="9" style="43"/>
    <col min="13825" max="13825" width="25.625" style="43" customWidth="1"/>
    <col min="13826" max="13826" width="13.25" style="43" customWidth="1"/>
    <col min="13827" max="13828" width="10.75" style="43" customWidth="1"/>
    <col min="13829" max="13829" width="25.625" style="43" customWidth="1"/>
    <col min="13830" max="13830" width="13" style="43" customWidth="1"/>
    <col min="13831" max="13831" width="10.75" style="43" customWidth="1"/>
    <col min="13832" max="13832" width="10.375" style="43" customWidth="1"/>
    <col min="13833" max="14080" width="9" style="43"/>
    <col min="14081" max="14081" width="25.625" style="43" customWidth="1"/>
    <col min="14082" max="14082" width="13.25" style="43" customWidth="1"/>
    <col min="14083" max="14084" width="10.75" style="43" customWidth="1"/>
    <col min="14085" max="14085" width="25.625" style="43" customWidth="1"/>
    <col min="14086" max="14086" width="13" style="43" customWidth="1"/>
    <col min="14087" max="14087" width="10.75" style="43" customWidth="1"/>
    <col min="14088" max="14088" width="10.375" style="43" customWidth="1"/>
    <col min="14089" max="14336" width="10" style="43"/>
    <col min="14337" max="14337" width="25.625" style="43" customWidth="1"/>
    <col min="14338" max="14338" width="13.25" style="43" customWidth="1"/>
    <col min="14339" max="14340" width="10.75" style="43" customWidth="1"/>
    <col min="14341" max="14341" width="25.625" style="43" customWidth="1"/>
    <col min="14342" max="14342" width="13" style="43" customWidth="1"/>
    <col min="14343" max="14343" width="10.75" style="43" customWidth="1"/>
    <col min="14344" max="14344" width="10.375" style="43" customWidth="1"/>
    <col min="14345" max="14592" width="9" style="43"/>
    <col min="14593" max="14593" width="25.625" style="43" customWidth="1"/>
    <col min="14594" max="14594" width="13.25" style="43" customWidth="1"/>
    <col min="14595" max="14596" width="10.75" style="43" customWidth="1"/>
    <col min="14597" max="14597" width="25.625" style="43" customWidth="1"/>
    <col min="14598" max="14598" width="13" style="43" customWidth="1"/>
    <col min="14599" max="14599" width="10.75" style="43" customWidth="1"/>
    <col min="14600" max="14600" width="10.375" style="43" customWidth="1"/>
    <col min="14601" max="14848" width="9" style="43"/>
    <col min="14849" max="14849" width="25.625" style="43" customWidth="1"/>
    <col min="14850" max="14850" width="13.25" style="43" customWidth="1"/>
    <col min="14851" max="14852" width="10.75" style="43" customWidth="1"/>
    <col min="14853" max="14853" width="25.625" style="43" customWidth="1"/>
    <col min="14854" max="14854" width="13" style="43" customWidth="1"/>
    <col min="14855" max="14855" width="10.75" style="43" customWidth="1"/>
    <col min="14856" max="14856" width="10.375" style="43" customWidth="1"/>
    <col min="14857" max="15104" width="9" style="43"/>
    <col min="15105" max="15105" width="25.625" style="43" customWidth="1"/>
    <col min="15106" max="15106" width="13.25" style="43" customWidth="1"/>
    <col min="15107" max="15108" width="10.75" style="43" customWidth="1"/>
    <col min="15109" max="15109" width="25.625" style="43" customWidth="1"/>
    <col min="15110" max="15110" width="13" style="43" customWidth="1"/>
    <col min="15111" max="15111" width="10.75" style="43" customWidth="1"/>
    <col min="15112" max="15112" width="10.375" style="43" customWidth="1"/>
    <col min="15113" max="15360" width="10" style="43"/>
    <col min="15361" max="15361" width="25.625" style="43" customWidth="1"/>
    <col min="15362" max="15362" width="13.25" style="43" customWidth="1"/>
    <col min="15363" max="15364" width="10.75" style="43" customWidth="1"/>
    <col min="15365" max="15365" width="25.625" style="43" customWidth="1"/>
    <col min="15366" max="15366" width="13" style="43" customWidth="1"/>
    <col min="15367" max="15367" width="10.75" style="43" customWidth="1"/>
    <col min="15368" max="15368" width="10.375" style="43" customWidth="1"/>
    <col min="15369" max="15616" width="9" style="43"/>
    <col min="15617" max="15617" width="25.625" style="43" customWidth="1"/>
    <col min="15618" max="15618" width="13.25" style="43" customWidth="1"/>
    <col min="15619" max="15620" width="10.75" style="43" customWidth="1"/>
    <col min="15621" max="15621" width="25.625" style="43" customWidth="1"/>
    <col min="15622" max="15622" width="13" style="43" customWidth="1"/>
    <col min="15623" max="15623" width="10.75" style="43" customWidth="1"/>
    <col min="15624" max="15624" width="10.375" style="43" customWidth="1"/>
    <col min="15625" max="15872" width="9" style="43"/>
    <col min="15873" max="15873" width="25.625" style="43" customWidth="1"/>
    <col min="15874" max="15874" width="13.25" style="43" customWidth="1"/>
    <col min="15875" max="15876" width="10.75" style="43" customWidth="1"/>
    <col min="15877" max="15877" width="25.625" style="43" customWidth="1"/>
    <col min="15878" max="15878" width="13" style="43" customWidth="1"/>
    <col min="15879" max="15879" width="10.75" style="43" customWidth="1"/>
    <col min="15880" max="15880" width="10.375" style="43" customWidth="1"/>
    <col min="15881" max="16128" width="9" style="43"/>
    <col min="16129" max="16129" width="25.625" style="43" customWidth="1"/>
    <col min="16130" max="16130" width="13.25" style="43" customWidth="1"/>
    <col min="16131" max="16132" width="10.75" style="43" customWidth="1"/>
    <col min="16133" max="16133" width="25.625" style="43" customWidth="1"/>
    <col min="16134" max="16134" width="13" style="43" customWidth="1"/>
    <col min="16135" max="16135" width="10.75" style="43" customWidth="1"/>
    <col min="16136" max="16136" width="10.375" style="43" customWidth="1"/>
    <col min="16137" max="16384" width="10" style="43"/>
  </cols>
  <sheetData>
    <row r="1" spans="1:8" ht="21" customHeight="1">
      <c r="A1" s="72" t="s">
        <v>104</v>
      </c>
    </row>
    <row r="2" spans="1:8" ht="24.75" customHeight="1">
      <c r="A2" s="139" t="s">
        <v>111</v>
      </c>
      <c r="B2" s="139"/>
      <c r="C2" s="139"/>
      <c r="D2" s="139"/>
      <c r="E2" s="139"/>
      <c r="F2" s="139"/>
      <c r="G2" s="139"/>
      <c r="H2" s="139"/>
    </row>
    <row r="3" spans="1:8" ht="21" customHeight="1">
      <c r="A3" s="44"/>
      <c r="B3" s="44"/>
      <c r="C3" s="44"/>
      <c r="D3" s="44"/>
      <c r="E3" s="44"/>
      <c r="F3" s="140" t="s">
        <v>0</v>
      </c>
      <c r="G3" s="140"/>
      <c r="H3" s="140"/>
    </row>
    <row r="4" spans="1:8" s="46" customFormat="1" ht="31.5" customHeight="1">
      <c r="A4" s="75" t="s">
        <v>1</v>
      </c>
      <c r="B4" s="71" t="s">
        <v>103</v>
      </c>
      <c r="C4" s="28" t="s">
        <v>83</v>
      </c>
      <c r="D4" s="5" t="s">
        <v>116</v>
      </c>
      <c r="E4" s="75" t="s">
        <v>1</v>
      </c>
      <c r="F4" s="71" t="s">
        <v>103</v>
      </c>
      <c r="G4" s="28" t="s">
        <v>83</v>
      </c>
      <c r="H4" s="5" t="s">
        <v>116</v>
      </c>
    </row>
    <row r="5" spans="1:8" s="46" customFormat="1" ht="27" customHeight="1">
      <c r="A5" s="75" t="s">
        <v>2</v>
      </c>
      <c r="B5" s="48">
        <f t="shared" ref="B5:G5" si="0">SUM(B6:B8)</f>
        <v>400</v>
      </c>
      <c r="C5" s="48">
        <f t="shared" si="0"/>
        <v>1000</v>
      </c>
      <c r="D5" s="48"/>
      <c r="E5" s="75" t="s">
        <v>3</v>
      </c>
      <c r="F5" s="48">
        <f t="shared" si="0"/>
        <v>400</v>
      </c>
      <c r="G5" s="48">
        <f t="shared" si="0"/>
        <v>1000</v>
      </c>
      <c r="H5" s="48"/>
    </row>
    <row r="6" spans="1:8" ht="30" customHeight="1">
      <c r="A6" s="51" t="s">
        <v>4</v>
      </c>
      <c r="B6" s="48"/>
      <c r="C6" s="48"/>
      <c r="D6" s="48"/>
      <c r="E6" s="51" t="s">
        <v>5</v>
      </c>
      <c r="F6" s="48"/>
      <c r="G6" s="48"/>
      <c r="H6" s="48"/>
    </row>
    <row r="7" spans="1:8" ht="30" customHeight="1">
      <c r="A7" s="51" t="s">
        <v>6</v>
      </c>
      <c r="B7" s="48">
        <v>400</v>
      </c>
      <c r="C7" s="48">
        <v>1000</v>
      </c>
      <c r="D7" s="70">
        <f>C7/B7-1</f>
        <v>1.5</v>
      </c>
      <c r="E7" s="52" t="s">
        <v>77</v>
      </c>
      <c r="F7" s="48">
        <v>400</v>
      </c>
      <c r="G7" s="48">
        <v>1000</v>
      </c>
      <c r="H7" s="70">
        <f>G7/F7-1</f>
        <v>1.5</v>
      </c>
    </row>
    <row r="8" spans="1:8" ht="30" customHeight="1">
      <c r="A8" s="52" t="s">
        <v>54</v>
      </c>
      <c r="B8" s="48"/>
      <c r="C8" s="48"/>
      <c r="D8" s="48"/>
      <c r="E8" s="53"/>
      <c r="F8" s="48"/>
      <c r="G8" s="48"/>
      <c r="H8" s="48"/>
    </row>
    <row r="9" spans="1:8" ht="30" customHeight="1">
      <c r="A9" s="53"/>
      <c r="B9" s="66"/>
      <c r="C9" s="66"/>
      <c r="D9" s="66"/>
      <c r="E9" s="53"/>
      <c r="F9" s="66"/>
      <c r="G9" s="66"/>
      <c r="H9" s="48"/>
    </row>
    <row r="10" spans="1:8" ht="30" customHeight="1">
      <c r="A10" s="141" t="s">
        <v>64</v>
      </c>
      <c r="B10" s="141"/>
      <c r="C10" s="141"/>
      <c r="D10" s="141"/>
      <c r="E10" s="75" t="s">
        <v>65</v>
      </c>
      <c r="F10" s="48">
        <v>0</v>
      </c>
      <c r="G10" s="48">
        <v>0</v>
      </c>
      <c r="H10" s="66"/>
    </row>
  </sheetData>
  <mergeCells count="3">
    <mergeCell ref="A2:H2"/>
    <mergeCell ref="F3:H3"/>
    <mergeCell ref="A10:D10"/>
  </mergeCells>
  <phoneticPr fontId="3" type="noConversion"/>
  <printOptions horizontalCentered="1"/>
  <pageMargins left="0.39370078740157483" right="0.31496062992125984" top="0.70866141732283472" bottom="0.39370078740157483" header="0.15748031496062992" footer="0.31496062992125984"/>
  <pageSetup paperSize="9" scale="88" orientation="landscape" r:id="rId1"/>
  <headerFooter alignWithMargins="0">
    <oddFooter>&amp;C—12—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I7" sqref="I7:I30"/>
    </sheetView>
  </sheetViews>
  <sheetFormatPr defaultColWidth="40.375" defaultRowHeight="14.25"/>
  <cols>
    <col min="1" max="1" width="33.125" style="96" customWidth="1"/>
    <col min="2" max="5" width="11.375" style="96" customWidth="1"/>
    <col min="6" max="6" width="30.875" style="96" customWidth="1"/>
    <col min="7" max="10" width="10.25" style="96" customWidth="1"/>
    <col min="11" max="244" width="40.375" style="96"/>
    <col min="245" max="245" width="33.125" style="96" customWidth="1"/>
    <col min="246" max="247" width="13.25" style="96" customWidth="1"/>
    <col min="248" max="248" width="13.375" style="96" customWidth="1"/>
    <col min="249" max="249" width="30.875" style="96" customWidth="1"/>
    <col min="250" max="250" width="13.25" style="96" customWidth="1"/>
    <col min="251" max="251" width="13.375" style="96" customWidth="1"/>
    <col min="252" max="252" width="13" style="96" customWidth="1"/>
    <col min="253" max="253" width="10.875" style="96" customWidth="1"/>
    <col min="254" max="500" width="40.375" style="96"/>
    <col min="501" max="501" width="33.125" style="96" customWidth="1"/>
    <col min="502" max="503" width="13.25" style="96" customWidth="1"/>
    <col min="504" max="504" width="13.375" style="96" customWidth="1"/>
    <col min="505" max="505" width="30.875" style="96" customWidth="1"/>
    <col min="506" max="506" width="13.25" style="96" customWidth="1"/>
    <col min="507" max="507" width="13.375" style="96" customWidth="1"/>
    <col min="508" max="508" width="13" style="96" customWidth="1"/>
    <col min="509" max="509" width="10.875" style="96" customWidth="1"/>
    <col min="510" max="756" width="40.375" style="96"/>
    <col min="757" max="757" width="33.125" style="96" customWidth="1"/>
    <col min="758" max="759" width="13.25" style="96" customWidth="1"/>
    <col min="760" max="760" width="13.375" style="96" customWidth="1"/>
    <col min="761" max="761" width="30.875" style="96" customWidth="1"/>
    <col min="762" max="762" width="13.25" style="96" customWidth="1"/>
    <col min="763" max="763" width="13.375" style="96" customWidth="1"/>
    <col min="764" max="764" width="13" style="96" customWidth="1"/>
    <col min="765" max="765" width="10.875" style="96" customWidth="1"/>
    <col min="766" max="1012" width="40.375" style="96"/>
    <col min="1013" max="1013" width="33.125" style="96" customWidth="1"/>
    <col min="1014" max="1015" width="13.25" style="96" customWidth="1"/>
    <col min="1016" max="1016" width="13.375" style="96" customWidth="1"/>
    <col min="1017" max="1017" width="30.875" style="96" customWidth="1"/>
    <col min="1018" max="1018" width="13.25" style="96" customWidth="1"/>
    <col min="1019" max="1019" width="13.375" style="96" customWidth="1"/>
    <col min="1020" max="1020" width="13" style="96" customWidth="1"/>
    <col min="1021" max="1021" width="10.875" style="96" customWidth="1"/>
    <col min="1022" max="1268" width="40.375" style="96"/>
    <col min="1269" max="1269" width="33.125" style="96" customWidth="1"/>
    <col min="1270" max="1271" width="13.25" style="96" customWidth="1"/>
    <col min="1272" max="1272" width="13.375" style="96" customWidth="1"/>
    <col min="1273" max="1273" width="30.875" style="96" customWidth="1"/>
    <col min="1274" max="1274" width="13.25" style="96" customWidth="1"/>
    <col min="1275" max="1275" width="13.375" style="96" customWidth="1"/>
    <col min="1276" max="1276" width="13" style="96" customWidth="1"/>
    <col min="1277" max="1277" width="10.875" style="96" customWidth="1"/>
    <col min="1278" max="1524" width="40.375" style="96"/>
    <col min="1525" max="1525" width="33.125" style="96" customWidth="1"/>
    <col min="1526" max="1527" width="13.25" style="96" customWidth="1"/>
    <col min="1528" max="1528" width="13.375" style="96" customWidth="1"/>
    <col min="1529" max="1529" width="30.875" style="96" customWidth="1"/>
    <col min="1530" max="1530" width="13.25" style="96" customWidth="1"/>
    <col min="1531" max="1531" width="13.375" style="96" customWidth="1"/>
    <col min="1532" max="1532" width="13" style="96" customWidth="1"/>
    <col min="1533" max="1533" width="10.875" style="96" customWidth="1"/>
    <col min="1534" max="1780" width="40.375" style="96"/>
    <col min="1781" max="1781" width="33.125" style="96" customWidth="1"/>
    <col min="1782" max="1783" width="13.25" style="96" customWidth="1"/>
    <col min="1784" max="1784" width="13.375" style="96" customWidth="1"/>
    <col min="1785" max="1785" width="30.875" style="96" customWidth="1"/>
    <col min="1786" max="1786" width="13.25" style="96" customWidth="1"/>
    <col min="1787" max="1787" width="13.375" style="96" customWidth="1"/>
    <col min="1788" max="1788" width="13" style="96" customWidth="1"/>
    <col min="1789" max="1789" width="10.875" style="96" customWidth="1"/>
    <col min="1790" max="2036" width="40.375" style="96"/>
    <col min="2037" max="2037" width="33.125" style="96" customWidth="1"/>
    <col min="2038" max="2039" width="13.25" style="96" customWidth="1"/>
    <col min="2040" max="2040" width="13.375" style="96" customWidth="1"/>
    <col min="2041" max="2041" width="30.875" style="96" customWidth="1"/>
    <col min="2042" max="2042" width="13.25" style="96" customWidth="1"/>
    <col min="2043" max="2043" width="13.375" style="96" customWidth="1"/>
    <col min="2044" max="2044" width="13" style="96" customWidth="1"/>
    <col min="2045" max="2045" width="10.875" style="96" customWidth="1"/>
    <col min="2046" max="2292" width="40.375" style="96"/>
    <col min="2293" max="2293" width="33.125" style="96" customWidth="1"/>
    <col min="2294" max="2295" width="13.25" style="96" customWidth="1"/>
    <col min="2296" max="2296" width="13.375" style="96" customWidth="1"/>
    <col min="2297" max="2297" width="30.875" style="96" customWidth="1"/>
    <col min="2298" max="2298" width="13.25" style="96" customWidth="1"/>
    <col min="2299" max="2299" width="13.375" style="96" customWidth="1"/>
    <col min="2300" max="2300" width="13" style="96" customWidth="1"/>
    <col min="2301" max="2301" width="10.875" style="96" customWidth="1"/>
    <col min="2302" max="2548" width="40.375" style="96"/>
    <col min="2549" max="2549" width="33.125" style="96" customWidth="1"/>
    <col min="2550" max="2551" width="13.25" style="96" customWidth="1"/>
    <col min="2552" max="2552" width="13.375" style="96" customWidth="1"/>
    <col min="2553" max="2553" width="30.875" style="96" customWidth="1"/>
    <col min="2554" max="2554" width="13.25" style="96" customWidth="1"/>
    <col min="2555" max="2555" width="13.375" style="96" customWidth="1"/>
    <col min="2556" max="2556" width="13" style="96" customWidth="1"/>
    <col min="2557" max="2557" width="10.875" style="96" customWidth="1"/>
    <col min="2558" max="2804" width="40.375" style="96"/>
    <col min="2805" max="2805" width="33.125" style="96" customWidth="1"/>
    <col min="2806" max="2807" width="13.25" style="96" customWidth="1"/>
    <col min="2808" max="2808" width="13.375" style="96" customWidth="1"/>
    <col min="2809" max="2809" width="30.875" style="96" customWidth="1"/>
    <col min="2810" max="2810" width="13.25" style="96" customWidth="1"/>
    <col min="2811" max="2811" width="13.375" style="96" customWidth="1"/>
    <col min="2812" max="2812" width="13" style="96" customWidth="1"/>
    <col min="2813" max="2813" width="10.875" style="96" customWidth="1"/>
    <col min="2814" max="3060" width="40.375" style="96"/>
    <col min="3061" max="3061" width="33.125" style="96" customWidth="1"/>
    <col min="3062" max="3063" width="13.25" style="96" customWidth="1"/>
    <col min="3064" max="3064" width="13.375" style="96" customWidth="1"/>
    <col min="3065" max="3065" width="30.875" style="96" customWidth="1"/>
    <col min="3066" max="3066" width="13.25" style="96" customWidth="1"/>
    <col min="3067" max="3067" width="13.375" style="96" customWidth="1"/>
    <col min="3068" max="3068" width="13" style="96" customWidth="1"/>
    <col min="3069" max="3069" width="10.875" style="96" customWidth="1"/>
    <col min="3070" max="3316" width="40.375" style="96"/>
    <col min="3317" max="3317" width="33.125" style="96" customWidth="1"/>
    <col min="3318" max="3319" width="13.25" style="96" customWidth="1"/>
    <col min="3320" max="3320" width="13.375" style="96" customWidth="1"/>
    <col min="3321" max="3321" width="30.875" style="96" customWidth="1"/>
    <col min="3322" max="3322" width="13.25" style="96" customWidth="1"/>
    <col min="3323" max="3323" width="13.375" style="96" customWidth="1"/>
    <col min="3324" max="3324" width="13" style="96" customWidth="1"/>
    <col min="3325" max="3325" width="10.875" style="96" customWidth="1"/>
    <col min="3326" max="3572" width="40.375" style="96"/>
    <col min="3573" max="3573" width="33.125" style="96" customWidth="1"/>
    <col min="3574" max="3575" width="13.25" style="96" customWidth="1"/>
    <col min="3576" max="3576" width="13.375" style="96" customWidth="1"/>
    <col min="3577" max="3577" width="30.875" style="96" customWidth="1"/>
    <col min="3578" max="3578" width="13.25" style="96" customWidth="1"/>
    <col min="3579" max="3579" width="13.375" style="96" customWidth="1"/>
    <col min="3580" max="3580" width="13" style="96" customWidth="1"/>
    <col min="3581" max="3581" width="10.875" style="96" customWidth="1"/>
    <col min="3582" max="3828" width="40.375" style="96"/>
    <col min="3829" max="3829" width="33.125" style="96" customWidth="1"/>
    <col min="3830" max="3831" width="13.25" style="96" customWidth="1"/>
    <col min="3832" max="3832" width="13.375" style="96" customWidth="1"/>
    <col min="3833" max="3833" width="30.875" style="96" customWidth="1"/>
    <col min="3834" max="3834" width="13.25" style="96" customWidth="1"/>
    <col min="3835" max="3835" width="13.375" style="96" customWidth="1"/>
    <col min="3836" max="3836" width="13" style="96" customWidth="1"/>
    <col min="3837" max="3837" width="10.875" style="96" customWidth="1"/>
    <col min="3838" max="4084" width="40.375" style="96"/>
    <col min="4085" max="4085" width="33.125" style="96" customWidth="1"/>
    <col min="4086" max="4087" width="13.25" style="96" customWidth="1"/>
    <col min="4088" max="4088" width="13.375" style="96" customWidth="1"/>
    <col min="4089" max="4089" width="30.875" style="96" customWidth="1"/>
    <col min="4090" max="4090" width="13.25" style="96" customWidth="1"/>
    <col min="4091" max="4091" width="13.375" style="96" customWidth="1"/>
    <col min="4092" max="4092" width="13" style="96" customWidth="1"/>
    <col min="4093" max="4093" width="10.875" style="96" customWidth="1"/>
    <col min="4094" max="4340" width="40.375" style="96"/>
    <col min="4341" max="4341" width="33.125" style="96" customWidth="1"/>
    <col min="4342" max="4343" width="13.25" style="96" customWidth="1"/>
    <col min="4344" max="4344" width="13.375" style="96" customWidth="1"/>
    <col min="4345" max="4345" width="30.875" style="96" customWidth="1"/>
    <col min="4346" max="4346" width="13.25" style="96" customWidth="1"/>
    <col min="4347" max="4347" width="13.375" style="96" customWidth="1"/>
    <col min="4348" max="4348" width="13" style="96" customWidth="1"/>
    <col min="4349" max="4349" width="10.875" style="96" customWidth="1"/>
    <col min="4350" max="4596" width="40.375" style="96"/>
    <col min="4597" max="4597" width="33.125" style="96" customWidth="1"/>
    <col min="4598" max="4599" width="13.25" style="96" customWidth="1"/>
    <col min="4600" max="4600" width="13.375" style="96" customWidth="1"/>
    <col min="4601" max="4601" width="30.875" style="96" customWidth="1"/>
    <col min="4602" max="4602" width="13.25" style="96" customWidth="1"/>
    <col min="4603" max="4603" width="13.375" style="96" customWidth="1"/>
    <col min="4604" max="4604" width="13" style="96" customWidth="1"/>
    <col min="4605" max="4605" width="10.875" style="96" customWidth="1"/>
    <col min="4606" max="4852" width="40.375" style="96"/>
    <col min="4853" max="4853" width="33.125" style="96" customWidth="1"/>
    <col min="4854" max="4855" width="13.25" style="96" customWidth="1"/>
    <col min="4856" max="4856" width="13.375" style="96" customWidth="1"/>
    <col min="4857" max="4857" width="30.875" style="96" customWidth="1"/>
    <col min="4858" max="4858" width="13.25" style="96" customWidth="1"/>
    <col min="4859" max="4859" width="13.375" style="96" customWidth="1"/>
    <col min="4860" max="4860" width="13" style="96" customWidth="1"/>
    <col min="4861" max="4861" width="10.875" style="96" customWidth="1"/>
    <col min="4862" max="5108" width="40.375" style="96"/>
    <col min="5109" max="5109" width="33.125" style="96" customWidth="1"/>
    <col min="5110" max="5111" width="13.25" style="96" customWidth="1"/>
    <col min="5112" max="5112" width="13.375" style="96" customWidth="1"/>
    <col min="5113" max="5113" width="30.875" style="96" customWidth="1"/>
    <col min="5114" max="5114" width="13.25" style="96" customWidth="1"/>
    <col min="5115" max="5115" width="13.375" style="96" customWidth="1"/>
    <col min="5116" max="5116" width="13" style="96" customWidth="1"/>
    <col min="5117" max="5117" width="10.875" style="96" customWidth="1"/>
    <col min="5118" max="5364" width="40.375" style="96"/>
    <col min="5365" max="5365" width="33.125" style="96" customWidth="1"/>
    <col min="5366" max="5367" width="13.25" style="96" customWidth="1"/>
    <col min="5368" max="5368" width="13.375" style="96" customWidth="1"/>
    <col min="5369" max="5369" width="30.875" style="96" customWidth="1"/>
    <col min="5370" max="5370" width="13.25" style="96" customWidth="1"/>
    <col min="5371" max="5371" width="13.375" style="96" customWidth="1"/>
    <col min="5372" max="5372" width="13" style="96" customWidth="1"/>
    <col min="5373" max="5373" width="10.875" style="96" customWidth="1"/>
    <col min="5374" max="5620" width="40.375" style="96"/>
    <col min="5621" max="5621" width="33.125" style="96" customWidth="1"/>
    <col min="5622" max="5623" width="13.25" style="96" customWidth="1"/>
    <col min="5624" max="5624" width="13.375" style="96" customWidth="1"/>
    <col min="5625" max="5625" width="30.875" style="96" customWidth="1"/>
    <col min="5626" max="5626" width="13.25" style="96" customWidth="1"/>
    <col min="5627" max="5627" width="13.375" style="96" customWidth="1"/>
    <col min="5628" max="5628" width="13" style="96" customWidth="1"/>
    <col min="5629" max="5629" width="10.875" style="96" customWidth="1"/>
    <col min="5630" max="5876" width="40.375" style="96"/>
    <col min="5877" max="5877" width="33.125" style="96" customWidth="1"/>
    <col min="5878" max="5879" width="13.25" style="96" customWidth="1"/>
    <col min="5880" max="5880" width="13.375" style="96" customWidth="1"/>
    <col min="5881" max="5881" width="30.875" style="96" customWidth="1"/>
    <col min="5882" max="5882" width="13.25" style="96" customWidth="1"/>
    <col min="5883" max="5883" width="13.375" style="96" customWidth="1"/>
    <col min="5884" max="5884" width="13" style="96" customWidth="1"/>
    <col min="5885" max="5885" width="10.875" style="96" customWidth="1"/>
    <col min="5886" max="6132" width="40.375" style="96"/>
    <col min="6133" max="6133" width="33.125" style="96" customWidth="1"/>
    <col min="6134" max="6135" width="13.25" style="96" customWidth="1"/>
    <col min="6136" max="6136" width="13.375" style="96" customWidth="1"/>
    <col min="6137" max="6137" width="30.875" style="96" customWidth="1"/>
    <col min="6138" max="6138" width="13.25" style="96" customWidth="1"/>
    <col min="6139" max="6139" width="13.375" style="96" customWidth="1"/>
    <col min="6140" max="6140" width="13" style="96" customWidth="1"/>
    <col min="6141" max="6141" width="10.875" style="96" customWidth="1"/>
    <col min="6142" max="6388" width="40.375" style="96"/>
    <col min="6389" max="6389" width="33.125" style="96" customWidth="1"/>
    <col min="6390" max="6391" width="13.25" style="96" customWidth="1"/>
    <col min="6392" max="6392" width="13.375" style="96" customWidth="1"/>
    <col min="6393" max="6393" width="30.875" style="96" customWidth="1"/>
    <col min="6394" max="6394" width="13.25" style="96" customWidth="1"/>
    <col min="6395" max="6395" width="13.375" style="96" customWidth="1"/>
    <col min="6396" max="6396" width="13" style="96" customWidth="1"/>
    <col min="6397" max="6397" width="10.875" style="96" customWidth="1"/>
    <col min="6398" max="6644" width="40.375" style="96"/>
    <col min="6645" max="6645" width="33.125" style="96" customWidth="1"/>
    <col min="6646" max="6647" width="13.25" style="96" customWidth="1"/>
    <col min="6648" max="6648" width="13.375" style="96" customWidth="1"/>
    <col min="6649" max="6649" width="30.875" style="96" customWidth="1"/>
    <col min="6650" max="6650" width="13.25" style="96" customWidth="1"/>
    <col min="6651" max="6651" width="13.375" style="96" customWidth="1"/>
    <col min="6652" max="6652" width="13" style="96" customWidth="1"/>
    <col min="6653" max="6653" width="10.875" style="96" customWidth="1"/>
    <col min="6654" max="6900" width="40.375" style="96"/>
    <col min="6901" max="6901" width="33.125" style="96" customWidth="1"/>
    <col min="6902" max="6903" width="13.25" style="96" customWidth="1"/>
    <col min="6904" max="6904" width="13.375" style="96" customWidth="1"/>
    <col min="6905" max="6905" width="30.875" style="96" customWidth="1"/>
    <col min="6906" max="6906" width="13.25" style="96" customWidth="1"/>
    <col min="6907" max="6907" width="13.375" style="96" customWidth="1"/>
    <col min="6908" max="6908" width="13" style="96" customWidth="1"/>
    <col min="6909" max="6909" width="10.875" style="96" customWidth="1"/>
    <col min="6910" max="7156" width="40.375" style="96"/>
    <col min="7157" max="7157" width="33.125" style="96" customWidth="1"/>
    <col min="7158" max="7159" width="13.25" style="96" customWidth="1"/>
    <col min="7160" max="7160" width="13.375" style="96" customWidth="1"/>
    <col min="7161" max="7161" width="30.875" style="96" customWidth="1"/>
    <col min="7162" max="7162" width="13.25" style="96" customWidth="1"/>
    <col min="7163" max="7163" width="13.375" style="96" customWidth="1"/>
    <col min="7164" max="7164" width="13" style="96" customWidth="1"/>
    <col min="7165" max="7165" width="10.875" style="96" customWidth="1"/>
    <col min="7166" max="7412" width="40.375" style="96"/>
    <col min="7413" max="7413" width="33.125" style="96" customWidth="1"/>
    <col min="7414" max="7415" width="13.25" style="96" customWidth="1"/>
    <col min="7416" max="7416" width="13.375" style="96" customWidth="1"/>
    <col min="7417" max="7417" width="30.875" style="96" customWidth="1"/>
    <col min="7418" max="7418" width="13.25" style="96" customWidth="1"/>
    <col min="7419" max="7419" width="13.375" style="96" customWidth="1"/>
    <col min="7420" max="7420" width="13" style="96" customWidth="1"/>
    <col min="7421" max="7421" width="10.875" style="96" customWidth="1"/>
    <col min="7422" max="7668" width="40.375" style="96"/>
    <col min="7669" max="7669" width="33.125" style="96" customWidth="1"/>
    <col min="7670" max="7671" width="13.25" style="96" customWidth="1"/>
    <col min="7672" max="7672" width="13.375" style="96" customWidth="1"/>
    <col min="7673" max="7673" width="30.875" style="96" customWidth="1"/>
    <col min="7674" max="7674" width="13.25" style="96" customWidth="1"/>
    <col min="7675" max="7675" width="13.375" style="96" customWidth="1"/>
    <col min="7676" max="7676" width="13" style="96" customWidth="1"/>
    <col min="7677" max="7677" width="10.875" style="96" customWidth="1"/>
    <col min="7678" max="7924" width="40.375" style="96"/>
    <col min="7925" max="7925" width="33.125" style="96" customWidth="1"/>
    <col min="7926" max="7927" width="13.25" style="96" customWidth="1"/>
    <col min="7928" max="7928" width="13.375" style="96" customWidth="1"/>
    <col min="7929" max="7929" width="30.875" style="96" customWidth="1"/>
    <col min="7930" max="7930" width="13.25" style="96" customWidth="1"/>
    <col min="7931" max="7931" width="13.375" style="96" customWidth="1"/>
    <col min="7932" max="7932" width="13" style="96" customWidth="1"/>
    <col min="7933" max="7933" width="10.875" style="96" customWidth="1"/>
    <col min="7934" max="8180" width="40.375" style="96"/>
    <col min="8181" max="8181" width="33.125" style="96" customWidth="1"/>
    <col min="8182" max="8183" width="13.25" style="96" customWidth="1"/>
    <col min="8184" max="8184" width="13.375" style="96" customWidth="1"/>
    <col min="8185" max="8185" width="30.875" style="96" customWidth="1"/>
    <col min="8186" max="8186" width="13.25" style="96" customWidth="1"/>
    <col min="8187" max="8187" width="13.375" style="96" customWidth="1"/>
    <col min="8188" max="8188" width="13" style="96" customWidth="1"/>
    <col min="8189" max="8189" width="10.875" style="96" customWidth="1"/>
    <col min="8190" max="8436" width="40.375" style="96"/>
    <col min="8437" max="8437" width="33.125" style="96" customWidth="1"/>
    <col min="8438" max="8439" width="13.25" style="96" customWidth="1"/>
    <col min="8440" max="8440" width="13.375" style="96" customWidth="1"/>
    <col min="8441" max="8441" width="30.875" style="96" customWidth="1"/>
    <col min="8442" max="8442" width="13.25" style="96" customWidth="1"/>
    <col min="8443" max="8443" width="13.375" style="96" customWidth="1"/>
    <col min="8444" max="8444" width="13" style="96" customWidth="1"/>
    <col min="8445" max="8445" width="10.875" style="96" customWidth="1"/>
    <col min="8446" max="8692" width="40.375" style="96"/>
    <col min="8693" max="8693" width="33.125" style="96" customWidth="1"/>
    <col min="8694" max="8695" width="13.25" style="96" customWidth="1"/>
    <col min="8696" max="8696" width="13.375" style="96" customWidth="1"/>
    <col min="8697" max="8697" width="30.875" style="96" customWidth="1"/>
    <col min="8698" max="8698" width="13.25" style="96" customWidth="1"/>
    <col min="8699" max="8699" width="13.375" style="96" customWidth="1"/>
    <col min="8700" max="8700" width="13" style="96" customWidth="1"/>
    <col min="8701" max="8701" width="10.875" style="96" customWidth="1"/>
    <col min="8702" max="8948" width="40.375" style="96"/>
    <col min="8949" max="8949" width="33.125" style="96" customWidth="1"/>
    <col min="8950" max="8951" width="13.25" style="96" customWidth="1"/>
    <col min="8952" max="8952" width="13.375" style="96" customWidth="1"/>
    <col min="8953" max="8953" width="30.875" style="96" customWidth="1"/>
    <col min="8954" max="8954" width="13.25" style="96" customWidth="1"/>
    <col min="8955" max="8955" width="13.375" style="96" customWidth="1"/>
    <col min="8956" max="8956" width="13" style="96" customWidth="1"/>
    <col min="8957" max="8957" width="10.875" style="96" customWidth="1"/>
    <col min="8958" max="9204" width="40.375" style="96"/>
    <col min="9205" max="9205" width="33.125" style="96" customWidth="1"/>
    <col min="9206" max="9207" width="13.25" style="96" customWidth="1"/>
    <col min="9208" max="9208" width="13.375" style="96" customWidth="1"/>
    <col min="9209" max="9209" width="30.875" style="96" customWidth="1"/>
    <col min="9210" max="9210" width="13.25" style="96" customWidth="1"/>
    <col min="9211" max="9211" width="13.375" style="96" customWidth="1"/>
    <col min="9212" max="9212" width="13" style="96" customWidth="1"/>
    <col min="9213" max="9213" width="10.875" style="96" customWidth="1"/>
    <col min="9214" max="9460" width="40.375" style="96"/>
    <col min="9461" max="9461" width="33.125" style="96" customWidth="1"/>
    <col min="9462" max="9463" width="13.25" style="96" customWidth="1"/>
    <col min="9464" max="9464" width="13.375" style="96" customWidth="1"/>
    <col min="9465" max="9465" width="30.875" style="96" customWidth="1"/>
    <col min="9466" max="9466" width="13.25" style="96" customWidth="1"/>
    <col min="9467" max="9467" width="13.375" style="96" customWidth="1"/>
    <col min="9468" max="9468" width="13" style="96" customWidth="1"/>
    <col min="9469" max="9469" width="10.875" style="96" customWidth="1"/>
    <col min="9470" max="9716" width="40.375" style="96"/>
    <col min="9717" max="9717" width="33.125" style="96" customWidth="1"/>
    <col min="9718" max="9719" width="13.25" style="96" customWidth="1"/>
    <col min="9720" max="9720" width="13.375" style="96" customWidth="1"/>
    <col min="9721" max="9721" width="30.875" style="96" customWidth="1"/>
    <col min="9722" max="9722" width="13.25" style="96" customWidth="1"/>
    <col min="9723" max="9723" width="13.375" style="96" customWidth="1"/>
    <col min="9724" max="9724" width="13" style="96" customWidth="1"/>
    <col min="9725" max="9725" width="10.875" style="96" customWidth="1"/>
    <col min="9726" max="9972" width="40.375" style="96"/>
    <col min="9973" max="9973" width="33.125" style="96" customWidth="1"/>
    <col min="9974" max="9975" width="13.25" style="96" customWidth="1"/>
    <col min="9976" max="9976" width="13.375" style="96" customWidth="1"/>
    <col min="9977" max="9977" width="30.875" style="96" customWidth="1"/>
    <col min="9978" max="9978" width="13.25" style="96" customWidth="1"/>
    <col min="9979" max="9979" width="13.375" style="96" customWidth="1"/>
    <col min="9980" max="9980" width="13" style="96" customWidth="1"/>
    <col min="9981" max="9981" width="10.875" style="96" customWidth="1"/>
    <col min="9982" max="10228" width="40.375" style="96"/>
    <col min="10229" max="10229" width="33.125" style="96" customWidth="1"/>
    <col min="10230" max="10231" width="13.25" style="96" customWidth="1"/>
    <col min="10232" max="10232" width="13.375" style="96" customWidth="1"/>
    <col min="10233" max="10233" width="30.875" style="96" customWidth="1"/>
    <col min="10234" max="10234" width="13.25" style="96" customWidth="1"/>
    <col min="10235" max="10235" width="13.375" style="96" customWidth="1"/>
    <col min="10236" max="10236" width="13" style="96" customWidth="1"/>
    <col min="10237" max="10237" width="10.875" style="96" customWidth="1"/>
    <col min="10238" max="10484" width="40.375" style="96"/>
    <col min="10485" max="10485" width="33.125" style="96" customWidth="1"/>
    <col min="10486" max="10487" width="13.25" style="96" customWidth="1"/>
    <col min="10488" max="10488" width="13.375" style="96" customWidth="1"/>
    <col min="10489" max="10489" width="30.875" style="96" customWidth="1"/>
    <col min="10490" max="10490" width="13.25" style="96" customWidth="1"/>
    <col min="10491" max="10491" width="13.375" style="96" customWidth="1"/>
    <col min="10492" max="10492" width="13" style="96" customWidth="1"/>
    <col min="10493" max="10493" width="10.875" style="96" customWidth="1"/>
    <col min="10494" max="10740" width="40.375" style="96"/>
    <col min="10741" max="10741" width="33.125" style="96" customWidth="1"/>
    <col min="10742" max="10743" width="13.25" style="96" customWidth="1"/>
    <col min="10744" max="10744" width="13.375" style="96" customWidth="1"/>
    <col min="10745" max="10745" width="30.875" style="96" customWidth="1"/>
    <col min="10746" max="10746" width="13.25" style="96" customWidth="1"/>
    <col min="10747" max="10747" width="13.375" style="96" customWidth="1"/>
    <col min="10748" max="10748" width="13" style="96" customWidth="1"/>
    <col min="10749" max="10749" width="10.875" style="96" customWidth="1"/>
    <col min="10750" max="10996" width="40.375" style="96"/>
    <col min="10997" max="10997" width="33.125" style="96" customWidth="1"/>
    <col min="10998" max="10999" width="13.25" style="96" customWidth="1"/>
    <col min="11000" max="11000" width="13.375" style="96" customWidth="1"/>
    <col min="11001" max="11001" width="30.875" style="96" customWidth="1"/>
    <col min="11002" max="11002" width="13.25" style="96" customWidth="1"/>
    <col min="11003" max="11003" width="13.375" style="96" customWidth="1"/>
    <col min="11004" max="11004" width="13" style="96" customWidth="1"/>
    <col min="11005" max="11005" width="10.875" style="96" customWidth="1"/>
    <col min="11006" max="11252" width="40.375" style="96"/>
    <col min="11253" max="11253" width="33.125" style="96" customWidth="1"/>
    <col min="11254" max="11255" width="13.25" style="96" customWidth="1"/>
    <col min="11256" max="11256" width="13.375" style="96" customWidth="1"/>
    <col min="11257" max="11257" width="30.875" style="96" customWidth="1"/>
    <col min="11258" max="11258" width="13.25" style="96" customWidth="1"/>
    <col min="11259" max="11259" width="13.375" style="96" customWidth="1"/>
    <col min="11260" max="11260" width="13" style="96" customWidth="1"/>
    <col min="11261" max="11261" width="10.875" style="96" customWidth="1"/>
    <col min="11262" max="11508" width="40.375" style="96"/>
    <col min="11509" max="11509" width="33.125" style="96" customWidth="1"/>
    <col min="11510" max="11511" width="13.25" style="96" customWidth="1"/>
    <col min="11512" max="11512" width="13.375" style="96" customWidth="1"/>
    <col min="11513" max="11513" width="30.875" style="96" customWidth="1"/>
    <col min="11514" max="11514" width="13.25" style="96" customWidth="1"/>
    <col min="11515" max="11515" width="13.375" style="96" customWidth="1"/>
    <col min="11516" max="11516" width="13" style="96" customWidth="1"/>
    <col min="11517" max="11517" width="10.875" style="96" customWidth="1"/>
    <col min="11518" max="11764" width="40.375" style="96"/>
    <col min="11765" max="11765" width="33.125" style="96" customWidth="1"/>
    <col min="11766" max="11767" width="13.25" style="96" customWidth="1"/>
    <col min="11768" max="11768" width="13.375" style="96" customWidth="1"/>
    <col min="11769" max="11769" width="30.875" style="96" customWidth="1"/>
    <col min="11770" max="11770" width="13.25" style="96" customWidth="1"/>
    <col min="11771" max="11771" width="13.375" style="96" customWidth="1"/>
    <col min="11772" max="11772" width="13" style="96" customWidth="1"/>
    <col min="11773" max="11773" width="10.875" style="96" customWidth="1"/>
    <col min="11774" max="12020" width="40.375" style="96"/>
    <col min="12021" max="12021" width="33.125" style="96" customWidth="1"/>
    <col min="12022" max="12023" width="13.25" style="96" customWidth="1"/>
    <col min="12024" max="12024" width="13.375" style="96" customWidth="1"/>
    <col min="12025" max="12025" width="30.875" style="96" customWidth="1"/>
    <col min="12026" max="12026" width="13.25" style="96" customWidth="1"/>
    <col min="12027" max="12027" width="13.375" style="96" customWidth="1"/>
    <col min="12028" max="12028" width="13" style="96" customWidth="1"/>
    <col min="12029" max="12029" width="10.875" style="96" customWidth="1"/>
    <col min="12030" max="12276" width="40.375" style="96"/>
    <col min="12277" max="12277" width="33.125" style="96" customWidth="1"/>
    <col min="12278" max="12279" width="13.25" style="96" customWidth="1"/>
    <col min="12280" max="12280" width="13.375" style="96" customWidth="1"/>
    <col min="12281" max="12281" width="30.875" style="96" customWidth="1"/>
    <col min="12282" max="12282" width="13.25" style="96" customWidth="1"/>
    <col min="12283" max="12283" width="13.375" style="96" customWidth="1"/>
    <col min="12284" max="12284" width="13" style="96" customWidth="1"/>
    <col min="12285" max="12285" width="10.875" style="96" customWidth="1"/>
    <col min="12286" max="12532" width="40.375" style="96"/>
    <col min="12533" max="12533" width="33.125" style="96" customWidth="1"/>
    <col min="12534" max="12535" width="13.25" style="96" customWidth="1"/>
    <col min="12536" max="12536" width="13.375" style="96" customWidth="1"/>
    <col min="12537" max="12537" width="30.875" style="96" customWidth="1"/>
    <col min="12538" max="12538" width="13.25" style="96" customWidth="1"/>
    <col min="12539" max="12539" width="13.375" style="96" customWidth="1"/>
    <col min="12540" max="12540" width="13" style="96" customWidth="1"/>
    <col min="12541" max="12541" width="10.875" style="96" customWidth="1"/>
    <col min="12542" max="12788" width="40.375" style="96"/>
    <col min="12789" max="12789" width="33.125" style="96" customWidth="1"/>
    <col min="12790" max="12791" width="13.25" style="96" customWidth="1"/>
    <col min="12792" max="12792" width="13.375" style="96" customWidth="1"/>
    <col min="12793" max="12793" width="30.875" style="96" customWidth="1"/>
    <col min="12794" max="12794" width="13.25" style="96" customWidth="1"/>
    <col min="12795" max="12795" width="13.375" style="96" customWidth="1"/>
    <col min="12796" max="12796" width="13" style="96" customWidth="1"/>
    <col min="12797" max="12797" width="10.875" style="96" customWidth="1"/>
    <col min="12798" max="13044" width="40.375" style="96"/>
    <col min="13045" max="13045" width="33.125" style="96" customWidth="1"/>
    <col min="13046" max="13047" width="13.25" style="96" customWidth="1"/>
    <col min="13048" max="13048" width="13.375" style="96" customWidth="1"/>
    <col min="13049" max="13049" width="30.875" style="96" customWidth="1"/>
    <col min="13050" max="13050" width="13.25" style="96" customWidth="1"/>
    <col min="13051" max="13051" width="13.375" style="96" customWidth="1"/>
    <col min="13052" max="13052" width="13" style="96" customWidth="1"/>
    <col min="13053" max="13053" width="10.875" style="96" customWidth="1"/>
    <col min="13054" max="13300" width="40.375" style="96"/>
    <col min="13301" max="13301" width="33.125" style="96" customWidth="1"/>
    <col min="13302" max="13303" width="13.25" style="96" customWidth="1"/>
    <col min="13304" max="13304" width="13.375" style="96" customWidth="1"/>
    <col min="13305" max="13305" width="30.875" style="96" customWidth="1"/>
    <col min="13306" max="13306" width="13.25" style="96" customWidth="1"/>
    <col min="13307" max="13307" width="13.375" style="96" customWidth="1"/>
    <col min="13308" max="13308" width="13" style="96" customWidth="1"/>
    <col min="13309" max="13309" width="10.875" style="96" customWidth="1"/>
    <col min="13310" max="13556" width="40.375" style="96"/>
    <col min="13557" max="13557" width="33.125" style="96" customWidth="1"/>
    <col min="13558" max="13559" width="13.25" style="96" customWidth="1"/>
    <col min="13560" max="13560" width="13.375" style="96" customWidth="1"/>
    <col min="13561" max="13561" width="30.875" style="96" customWidth="1"/>
    <col min="13562" max="13562" width="13.25" style="96" customWidth="1"/>
    <col min="13563" max="13563" width="13.375" style="96" customWidth="1"/>
    <col min="13564" max="13564" width="13" style="96" customWidth="1"/>
    <col min="13565" max="13565" width="10.875" style="96" customWidth="1"/>
    <col min="13566" max="13812" width="40.375" style="96"/>
    <col min="13813" max="13813" width="33.125" style="96" customWidth="1"/>
    <col min="13814" max="13815" width="13.25" style="96" customWidth="1"/>
    <col min="13816" max="13816" width="13.375" style="96" customWidth="1"/>
    <col min="13817" max="13817" width="30.875" style="96" customWidth="1"/>
    <col min="13818" max="13818" width="13.25" style="96" customWidth="1"/>
    <col min="13819" max="13819" width="13.375" style="96" customWidth="1"/>
    <col min="13820" max="13820" width="13" style="96" customWidth="1"/>
    <col min="13821" max="13821" width="10.875" style="96" customWidth="1"/>
    <col min="13822" max="14068" width="40.375" style="96"/>
    <col min="14069" max="14069" width="33.125" style="96" customWidth="1"/>
    <col min="14070" max="14071" width="13.25" style="96" customWidth="1"/>
    <col min="14072" max="14072" width="13.375" style="96" customWidth="1"/>
    <col min="14073" max="14073" width="30.875" style="96" customWidth="1"/>
    <col min="14074" max="14074" width="13.25" style="96" customWidth="1"/>
    <col min="14075" max="14075" width="13.375" style="96" customWidth="1"/>
    <col min="14076" max="14076" width="13" style="96" customWidth="1"/>
    <col min="14077" max="14077" width="10.875" style="96" customWidth="1"/>
    <col min="14078" max="14324" width="40.375" style="96"/>
    <col min="14325" max="14325" width="33.125" style="96" customWidth="1"/>
    <col min="14326" max="14327" width="13.25" style="96" customWidth="1"/>
    <col min="14328" max="14328" width="13.375" style="96" customWidth="1"/>
    <col min="14329" max="14329" width="30.875" style="96" customWidth="1"/>
    <col min="14330" max="14330" width="13.25" style="96" customWidth="1"/>
    <col min="14331" max="14331" width="13.375" style="96" customWidth="1"/>
    <col min="14332" max="14332" width="13" style="96" customWidth="1"/>
    <col min="14333" max="14333" width="10.875" style="96" customWidth="1"/>
    <col min="14334" max="14580" width="40.375" style="96"/>
    <col min="14581" max="14581" width="33.125" style="96" customWidth="1"/>
    <col min="14582" max="14583" width="13.25" style="96" customWidth="1"/>
    <col min="14584" max="14584" width="13.375" style="96" customWidth="1"/>
    <col min="14585" max="14585" width="30.875" style="96" customWidth="1"/>
    <col min="14586" max="14586" width="13.25" style="96" customWidth="1"/>
    <col min="14587" max="14587" width="13.375" style="96" customWidth="1"/>
    <col min="14588" max="14588" width="13" style="96" customWidth="1"/>
    <col min="14589" max="14589" width="10.875" style="96" customWidth="1"/>
    <col min="14590" max="14836" width="40.375" style="96"/>
    <col min="14837" max="14837" width="33.125" style="96" customWidth="1"/>
    <col min="14838" max="14839" width="13.25" style="96" customWidth="1"/>
    <col min="14840" max="14840" width="13.375" style="96" customWidth="1"/>
    <col min="14841" max="14841" width="30.875" style="96" customWidth="1"/>
    <col min="14842" max="14842" width="13.25" style="96" customWidth="1"/>
    <col min="14843" max="14843" width="13.375" style="96" customWidth="1"/>
    <col min="14844" max="14844" width="13" style="96" customWidth="1"/>
    <col min="14845" max="14845" width="10.875" style="96" customWidth="1"/>
    <col min="14846" max="15092" width="40.375" style="96"/>
    <col min="15093" max="15093" width="33.125" style="96" customWidth="1"/>
    <col min="15094" max="15095" width="13.25" style="96" customWidth="1"/>
    <col min="15096" max="15096" width="13.375" style="96" customWidth="1"/>
    <col min="15097" max="15097" width="30.875" style="96" customWidth="1"/>
    <col min="15098" max="15098" width="13.25" style="96" customWidth="1"/>
    <col min="15099" max="15099" width="13.375" style="96" customWidth="1"/>
    <col min="15100" max="15100" width="13" style="96" customWidth="1"/>
    <col min="15101" max="15101" width="10.875" style="96" customWidth="1"/>
    <col min="15102" max="15348" width="40.375" style="96"/>
    <col min="15349" max="15349" width="33.125" style="96" customWidth="1"/>
    <col min="15350" max="15351" width="13.25" style="96" customWidth="1"/>
    <col min="15352" max="15352" width="13.375" style="96" customWidth="1"/>
    <col min="15353" max="15353" width="30.875" style="96" customWidth="1"/>
    <col min="15354" max="15354" width="13.25" style="96" customWidth="1"/>
    <col min="15355" max="15355" width="13.375" style="96" customWidth="1"/>
    <col min="15356" max="15356" width="13" style="96" customWidth="1"/>
    <col min="15357" max="15357" width="10.875" style="96" customWidth="1"/>
    <col min="15358" max="15604" width="40.375" style="96"/>
    <col min="15605" max="15605" width="33.125" style="96" customWidth="1"/>
    <col min="15606" max="15607" width="13.25" style="96" customWidth="1"/>
    <col min="15608" max="15608" width="13.375" style="96" customWidth="1"/>
    <col min="15609" max="15609" width="30.875" style="96" customWidth="1"/>
    <col min="15610" max="15610" width="13.25" style="96" customWidth="1"/>
    <col min="15611" max="15611" width="13.375" style="96" customWidth="1"/>
    <col min="15612" max="15612" width="13" style="96" customWidth="1"/>
    <col min="15613" max="15613" width="10.875" style="96" customWidth="1"/>
    <col min="15614" max="15860" width="40.375" style="96"/>
    <col min="15861" max="15861" width="33.125" style="96" customWidth="1"/>
    <col min="15862" max="15863" width="13.25" style="96" customWidth="1"/>
    <col min="15864" max="15864" width="13.375" style="96" customWidth="1"/>
    <col min="15865" max="15865" width="30.875" style="96" customWidth="1"/>
    <col min="15866" max="15866" width="13.25" style="96" customWidth="1"/>
    <col min="15867" max="15867" width="13.375" style="96" customWidth="1"/>
    <col min="15868" max="15868" width="13" style="96" customWidth="1"/>
    <col min="15869" max="15869" width="10.875" style="96" customWidth="1"/>
    <col min="15870" max="16116" width="40.375" style="96"/>
    <col min="16117" max="16117" width="33.125" style="96" customWidth="1"/>
    <col min="16118" max="16119" width="13.25" style="96" customWidth="1"/>
    <col min="16120" max="16120" width="13.375" style="96" customWidth="1"/>
    <col min="16121" max="16121" width="30.875" style="96" customWidth="1"/>
    <col min="16122" max="16122" width="13.25" style="96" customWidth="1"/>
    <col min="16123" max="16123" width="13.375" style="96" customWidth="1"/>
    <col min="16124" max="16124" width="13" style="96" customWidth="1"/>
    <col min="16125" max="16125" width="10.875" style="96" customWidth="1"/>
    <col min="16126" max="16384" width="40.375" style="96"/>
  </cols>
  <sheetData>
    <row r="1" spans="1:10" ht="15.75" customHeight="1">
      <c r="A1" s="95" t="s">
        <v>86</v>
      </c>
    </row>
    <row r="2" spans="1:10" ht="27.75" customHeight="1">
      <c r="A2" s="125" t="s">
        <v>94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>
      <c r="A3" s="97"/>
      <c r="B3" s="97"/>
      <c r="C3" s="97"/>
      <c r="D3" s="97"/>
      <c r="E3" s="97"/>
      <c r="F3" s="97"/>
      <c r="G3" s="126"/>
      <c r="H3" s="126"/>
      <c r="I3" s="126"/>
      <c r="J3" s="126"/>
    </row>
    <row r="4" spans="1:10" s="98" customFormat="1" ht="28.5">
      <c r="A4" s="47" t="s">
        <v>1</v>
      </c>
      <c r="B4" s="83" t="s">
        <v>83</v>
      </c>
      <c r="C4" s="84" t="s">
        <v>84</v>
      </c>
      <c r="D4" s="84" t="s">
        <v>91</v>
      </c>
      <c r="E4" s="84" t="s">
        <v>92</v>
      </c>
      <c r="F4" s="47" t="s">
        <v>1</v>
      </c>
      <c r="G4" s="83" t="s">
        <v>83</v>
      </c>
      <c r="H4" s="84" t="s">
        <v>84</v>
      </c>
      <c r="I4" s="84" t="s">
        <v>91</v>
      </c>
      <c r="J4" s="84" t="s">
        <v>92</v>
      </c>
    </row>
    <row r="5" spans="1:10">
      <c r="A5" s="47" t="s">
        <v>2</v>
      </c>
      <c r="B5" s="99">
        <f>SUM(B6:B7,B31,B35,B36,B37)</f>
        <v>659376</v>
      </c>
      <c r="C5" s="86">
        <f>SUM(C6:C7,C31,C35,C36,C37)</f>
        <v>653676</v>
      </c>
      <c r="D5" s="86">
        <f>SUM(D6:D7,D31,D35,D36,D37)</f>
        <v>683453</v>
      </c>
      <c r="E5" s="100"/>
      <c r="F5" s="47" t="s">
        <v>3</v>
      </c>
      <c r="G5" s="100">
        <f>SUM(G6,G31:G34)</f>
        <v>659376</v>
      </c>
      <c r="H5" s="100">
        <f>SUM(H6,H31:H34)</f>
        <v>653676</v>
      </c>
      <c r="I5" s="100">
        <f>SUM(I6,I31:I35)</f>
        <v>683453</v>
      </c>
      <c r="J5" s="100"/>
    </row>
    <row r="6" spans="1:10">
      <c r="A6" s="49" t="s">
        <v>4</v>
      </c>
      <c r="B6" s="50">
        <v>5120</v>
      </c>
      <c r="C6" s="11">
        <v>5120</v>
      </c>
      <c r="D6" s="11">
        <v>5120</v>
      </c>
      <c r="E6" s="56"/>
      <c r="F6" s="49" t="s">
        <v>5</v>
      </c>
      <c r="G6" s="56">
        <f>SUM(G7:G30)</f>
        <v>548776</v>
      </c>
      <c r="H6" s="56">
        <f>SUM(H7:H30)</f>
        <v>540078</v>
      </c>
      <c r="I6" s="56">
        <f>SUM(I7:I30)</f>
        <v>552846</v>
      </c>
      <c r="J6" s="88">
        <f>I6/604059-1</f>
        <v>-8.478145346729371E-2</v>
      </c>
    </row>
    <row r="7" spans="1:10">
      <c r="A7" s="49" t="s">
        <v>6</v>
      </c>
      <c r="B7" s="99">
        <f>SUM(B8,B23)</f>
        <v>209700</v>
      </c>
      <c r="C7" s="86">
        <f>SUM(C8,C23)</f>
        <v>202000</v>
      </c>
      <c r="D7" s="86">
        <f>SUM(D8,D23)</f>
        <v>203483</v>
      </c>
      <c r="E7" s="88">
        <f>D7/192340-1</f>
        <v>5.7933867110325554E-2</v>
      </c>
      <c r="F7" s="57" t="s">
        <v>7</v>
      </c>
      <c r="G7" s="54">
        <v>31235</v>
      </c>
      <c r="H7" s="54">
        <v>30015</v>
      </c>
      <c r="I7" s="54">
        <v>33855</v>
      </c>
      <c r="J7" s="54"/>
    </row>
    <row r="8" spans="1:10">
      <c r="A8" s="56" t="s">
        <v>8</v>
      </c>
      <c r="B8" s="50">
        <f>SUM(B9:B22)</f>
        <v>155100</v>
      </c>
      <c r="C8" s="11">
        <f>SUM(C9:C22)</f>
        <v>142000</v>
      </c>
      <c r="D8" s="11">
        <f>SUM(D9:D22)</f>
        <v>143366</v>
      </c>
      <c r="E8" s="88">
        <f>D8/129442-1</f>
        <v>0.10756941332797698</v>
      </c>
      <c r="F8" s="57" t="s">
        <v>9</v>
      </c>
      <c r="G8" s="54">
        <v>100</v>
      </c>
      <c r="H8" s="54"/>
      <c r="I8" s="54"/>
      <c r="J8" s="54"/>
    </row>
    <row r="9" spans="1:10">
      <c r="A9" s="57" t="s">
        <v>10</v>
      </c>
      <c r="B9" s="58">
        <v>68500</v>
      </c>
      <c r="C9" s="16">
        <v>74150</v>
      </c>
      <c r="D9" s="16">
        <v>74294</v>
      </c>
      <c r="E9" s="101"/>
      <c r="F9" s="57" t="s">
        <v>11</v>
      </c>
      <c r="G9" s="54">
        <v>20682</v>
      </c>
      <c r="H9" s="54">
        <v>19083</v>
      </c>
      <c r="I9" s="54">
        <v>21493</v>
      </c>
      <c r="J9" s="54"/>
    </row>
    <row r="10" spans="1:10">
      <c r="A10" s="57" t="s">
        <v>12</v>
      </c>
      <c r="B10" s="58"/>
      <c r="C10" s="16"/>
      <c r="D10" s="16"/>
      <c r="E10" s="101"/>
      <c r="F10" s="57" t="s">
        <v>13</v>
      </c>
      <c r="G10" s="54">
        <v>142544</v>
      </c>
      <c r="H10" s="54">
        <v>155725</v>
      </c>
      <c r="I10" s="54">
        <v>154194</v>
      </c>
      <c r="J10" s="54"/>
    </row>
    <row r="11" spans="1:10">
      <c r="A11" s="57" t="s">
        <v>14</v>
      </c>
      <c r="B11" s="58">
        <v>20000</v>
      </c>
      <c r="C11" s="16">
        <v>19500</v>
      </c>
      <c r="D11" s="16">
        <v>19351</v>
      </c>
      <c r="E11" s="101"/>
      <c r="F11" s="57" t="s">
        <v>15</v>
      </c>
      <c r="G11" s="54">
        <v>3608</v>
      </c>
      <c r="H11" s="54">
        <v>3700</v>
      </c>
      <c r="I11" s="54">
        <v>3708</v>
      </c>
      <c r="J11" s="54"/>
    </row>
    <row r="12" spans="1:10">
      <c r="A12" s="57" t="s">
        <v>16</v>
      </c>
      <c r="B12" s="58">
        <v>15000</v>
      </c>
      <c r="C12" s="16">
        <v>17300</v>
      </c>
      <c r="D12" s="16">
        <v>19272</v>
      </c>
      <c r="E12" s="101"/>
      <c r="F12" s="57" t="s">
        <v>17</v>
      </c>
      <c r="G12" s="54">
        <v>7065</v>
      </c>
      <c r="H12" s="54">
        <v>8063</v>
      </c>
      <c r="I12" s="54">
        <v>8062</v>
      </c>
      <c r="J12" s="54"/>
    </row>
    <row r="13" spans="1:10">
      <c r="A13" s="57" t="s">
        <v>18</v>
      </c>
      <c r="B13" s="58">
        <v>2500</v>
      </c>
      <c r="C13" s="16">
        <v>3050</v>
      </c>
      <c r="D13" s="16">
        <v>3036</v>
      </c>
      <c r="E13" s="101"/>
      <c r="F13" s="57" t="s">
        <v>19</v>
      </c>
      <c r="G13" s="54">
        <v>70188</v>
      </c>
      <c r="H13" s="54">
        <v>70585</v>
      </c>
      <c r="I13" s="54">
        <v>81613</v>
      </c>
      <c r="J13" s="54"/>
    </row>
    <row r="14" spans="1:10">
      <c r="A14" s="57" t="s">
        <v>20</v>
      </c>
      <c r="B14" s="58">
        <v>7000</v>
      </c>
      <c r="C14" s="16">
        <v>6600</v>
      </c>
      <c r="D14" s="16">
        <v>6166</v>
      </c>
      <c r="E14" s="101"/>
      <c r="F14" s="57" t="s">
        <v>21</v>
      </c>
      <c r="G14" s="54">
        <v>85601</v>
      </c>
      <c r="H14" s="54">
        <v>43221</v>
      </c>
      <c r="I14" s="54">
        <v>49794</v>
      </c>
      <c r="J14" s="54"/>
    </row>
    <row r="15" spans="1:10">
      <c r="A15" s="57" t="s">
        <v>22</v>
      </c>
      <c r="B15" s="58">
        <v>3000</v>
      </c>
      <c r="C15" s="16">
        <v>6500</v>
      </c>
      <c r="D15" s="16">
        <v>6584</v>
      </c>
      <c r="E15" s="101"/>
      <c r="F15" s="57" t="s">
        <v>23</v>
      </c>
      <c r="G15" s="54">
        <v>22235</v>
      </c>
      <c r="H15" s="54">
        <v>22548</v>
      </c>
      <c r="I15" s="54">
        <v>24488</v>
      </c>
      <c r="J15" s="54"/>
    </row>
    <row r="16" spans="1:10">
      <c r="A16" s="57" t="s">
        <v>24</v>
      </c>
      <c r="B16" s="58">
        <v>2800</v>
      </c>
      <c r="C16" s="16">
        <v>2300</v>
      </c>
      <c r="D16" s="16">
        <v>2343</v>
      </c>
      <c r="E16" s="101"/>
      <c r="F16" s="57" t="s">
        <v>25</v>
      </c>
      <c r="G16" s="54">
        <v>22281</v>
      </c>
      <c r="H16" s="54">
        <v>9433</v>
      </c>
      <c r="I16" s="54">
        <v>5537</v>
      </c>
      <c r="J16" s="54"/>
    </row>
    <row r="17" spans="1:10">
      <c r="A17" s="57" t="s">
        <v>26</v>
      </c>
      <c r="B17" s="58">
        <v>4500</v>
      </c>
      <c r="C17" s="16">
        <v>2600</v>
      </c>
      <c r="D17" s="16">
        <v>2569</v>
      </c>
      <c r="E17" s="101"/>
      <c r="F17" s="57" t="s">
        <v>27</v>
      </c>
      <c r="G17" s="54">
        <v>63343</v>
      </c>
      <c r="H17" s="54">
        <v>80085</v>
      </c>
      <c r="I17" s="54">
        <v>75994</v>
      </c>
      <c r="J17" s="54"/>
    </row>
    <row r="18" spans="1:10">
      <c r="A18" s="57" t="s">
        <v>28</v>
      </c>
      <c r="B18" s="58">
        <v>10000</v>
      </c>
      <c r="C18" s="16">
        <v>2300</v>
      </c>
      <c r="D18" s="16">
        <v>2233</v>
      </c>
      <c r="E18" s="101"/>
      <c r="F18" s="57" t="s">
        <v>29</v>
      </c>
      <c r="G18" s="54">
        <v>18845</v>
      </c>
      <c r="H18" s="54">
        <v>39000</v>
      </c>
      <c r="I18" s="54">
        <v>37270</v>
      </c>
      <c r="J18" s="54"/>
    </row>
    <row r="19" spans="1:10">
      <c r="A19" s="57" t="s">
        <v>30</v>
      </c>
      <c r="B19" s="58">
        <v>800</v>
      </c>
      <c r="C19" s="16">
        <v>500</v>
      </c>
      <c r="D19" s="16">
        <v>441</v>
      </c>
      <c r="E19" s="101"/>
      <c r="F19" s="57" t="s">
        <v>31</v>
      </c>
      <c r="G19" s="54">
        <v>13133</v>
      </c>
      <c r="H19" s="54">
        <v>11000</v>
      </c>
      <c r="I19" s="54">
        <v>9379</v>
      </c>
      <c r="J19" s="54"/>
    </row>
    <row r="20" spans="1:10">
      <c r="A20" s="57" t="s">
        <v>32</v>
      </c>
      <c r="B20" s="58">
        <v>8000</v>
      </c>
      <c r="C20" s="16">
        <v>600</v>
      </c>
      <c r="D20" s="16">
        <v>473</v>
      </c>
      <c r="E20" s="101"/>
      <c r="F20" s="57" t="s">
        <v>33</v>
      </c>
      <c r="G20" s="54">
        <v>2220</v>
      </c>
      <c r="H20" s="54">
        <v>1000</v>
      </c>
      <c r="I20" s="54">
        <v>760</v>
      </c>
      <c r="J20" s="54"/>
    </row>
    <row r="21" spans="1:10">
      <c r="A21" s="57" t="s">
        <v>34</v>
      </c>
      <c r="B21" s="58">
        <v>13000</v>
      </c>
      <c r="C21" s="16">
        <v>6600</v>
      </c>
      <c r="D21" s="16">
        <v>6604</v>
      </c>
      <c r="E21" s="101"/>
      <c r="F21" s="57" t="s">
        <v>35</v>
      </c>
      <c r="G21" s="54">
        <v>400</v>
      </c>
      <c r="H21" s="54">
        <v>200</v>
      </c>
      <c r="I21" s="54">
        <v>70</v>
      </c>
      <c r="J21" s="54"/>
    </row>
    <row r="22" spans="1:10">
      <c r="A22" s="57" t="s">
        <v>36</v>
      </c>
      <c r="B22" s="58"/>
      <c r="C22" s="16"/>
      <c r="D22" s="16"/>
      <c r="E22" s="102"/>
      <c r="F22" s="57" t="s">
        <v>37</v>
      </c>
      <c r="G22" s="54"/>
      <c r="H22" s="54"/>
      <c r="I22" s="54"/>
      <c r="J22" s="54"/>
    </row>
    <row r="23" spans="1:10">
      <c r="A23" s="56" t="s">
        <v>38</v>
      </c>
      <c r="B23" s="50">
        <f>SUM(B24:B30)</f>
        <v>54600</v>
      </c>
      <c r="C23" s="11">
        <f>SUM(C24:C30)</f>
        <v>60000</v>
      </c>
      <c r="D23" s="11">
        <f>SUM(D24:D30)</f>
        <v>60117</v>
      </c>
      <c r="E23" s="88">
        <f>D23/62898-1</f>
        <v>-4.4214442430601908E-2</v>
      </c>
      <c r="F23" s="57" t="s">
        <v>39</v>
      </c>
      <c r="G23" s="54">
        <v>2560</v>
      </c>
      <c r="H23" s="54">
        <v>2500</v>
      </c>
      <c r="I23" s="54">
        <v>2756</v>
      </c>
      <c r="J23" s="54"/>
    </row>
    <row r="24" spans="1:10">
      <c r="A24" s="54" t="s">
        <v>40</v>
      </c>
      <c r="B24" s="58">
        <v>6500</v>
      </c>
      <c r="C24" s="16">
        <v>6411</v>
      </c>
      <c r="D24" s="16">
        <v>8842</v>
      </c>
      <c r="E24" s="54"/>
      <c r="F24" s="57" t="s">
        <v>41</v>
      </c>
      <c r="G24" s="54">
        <v>16854</v>
      </c>
      <c r="H24" s="54">
        <v>22327</v>
      </c>
      <c r="I24" s="54">
        <v>22649</v>
      </c>
      <c r="J24" s="54"/>
    </row>
    <row r="25" spans="1:10">
      <c r="A25" s="54" t="s">
        <v>42</v>
      </c>
      <c r="B25" s="58">
        <v>4000</v>
      </c>
      <c r="C25" s="16">
        <v>7156</v>
      </c>
      <c r="D25" s="16">
        <v>8013</v>
      </c>
      <c r="E25" s="54"/>
      <c r="F25" s="57" t="s">
        <v>43</v>
      </c>
      <c r="G25" s="54">
        <v>1550</v>
      </c>
      <c r="H25" s="54">
        <v>2525</v>
      </c>
      <c r="I25" s="54">
        <v>2913</v>
      </c>
      <c r="J25" s="54"/>
    </row>
    <row r="26" spans="1:10">
      <c r="A26" s="54" t="s">
        <v>44</v>
      </c>
      <c r="B26" s="58">
        <v>4500</v>
      </c>
      <c r="C26" s="16">
        <v>4022</v>
      </c>
      <c r="D26" s="16">
        <v>4482</v>
      </c>
      <c r="E26" s="54"/>
      <c r="F26" s="57" t="s">
        <v>45</v>
      </c>
      <c r="G26" s="54">
        <v>3430</v>
      </c>
      <c r="H26" s="54">
        <v>4600</v>
      </c>
      <c r="I26" s="54">
        <v>3472</v>
      </c>
      <c r="J26" s="54"/>
    </row>
    <row r="27" spans="1:10">
      <c r="A27" s="54" t="s">
        <v>46</v>
      </c>
      <c r="B27" s="58"/>
      <c r="C27" s="16"/>
      <c r="D27" s="16"/>
      <c r="E27" s="54"/>
      <c r="F27" s="57" t="s">
        <v>47</v>
      </c>
      <c r="G27" s="54"/>
      <c r="H27" s="54"/>
      <c r="I27" s="54">
        <v>179</v>
      </c>
      <c r="J27" s="54"/>
    </row>
    <row r="28" spans="1:10">
      <c r="A28" s="54" t="s">
        <v>48</v>
      </c>
      <c r="B28" s="58">
        <v>37900</v>
      </c>
      <c r="C28" s="16">
        <f>33222+3627</f>
        <v>36849</v>
      </c>
      <c r="D28" s="16">
        <v>33218</v>
      </c>
      <c r="E28" s="54"/>
      <c r="F28" s="57" t="s">
        <v>49</v>
      </c>
      <c r="G28" s="54">
        <v>14601</v>
      </c>
      <c r="H28" s="54">
        <v>14467</v>
      </c>
      <c r="I28" s="54">
        <v>14659</v>
      </c>
      <c r="J28" s="54"/>
    </row>
    <row r="29" spans="1:10">
      <c r="A29" s="62" t="s">
        <v>50</v>
      </c>
      <c r="B29" s="58">
        <v>500</v>
      </c>
      <c r="C29" s="16">
        <v>1100</v>
      </c>
      <c r="D29" s="16">
        <v>1100</v>
      </c>
      <c r="E29" s="54"/>
      <c r="F29" s="57" t="s">
        <v>51</v>
      </c>
      <c r="G29" s="54">
        <v>1</v>
      </c>
      <c r="H29" s="54">
        <v>1</v>
      </c>
      <c r="I29" s="54">
        <v>1</v>
      </c>
      <c r="J29" s="54"/>
    </row>
    <row r="30" spans="1:10">
      <c r="A30" s="54" t="s">
        <v>52</v>
      </c>
      <c r="B30" s="58">
        <v>1200</v>
      </c>
      <c r="C30" s="16">
        <v>4462</v>
      </c>
      <c r="D30" s="16">
        <v>4462</v>
      </c>
      <c r="E30" s="54"/>
      <c r="F30" s="57" t="s">
        <v>53</v>
      </c>
      <c r="G30" s="54">
        <v>6300</v>
      </c>
      <c r="H30" s="54"/>
      <c r="I30" s="54"/>
      <c r="J30" s="56"/>
    </row>
    <row r="31" spans="1:10">
      <c r="A31" s="56" t="s">
        <v>54</v>
      </c>
      <c r="B31" s="50">
        <f>SUM(B32:B34)</f>
        <v>410000</v>
      </c>
      <c r="C31" s="11">
        <f>SUM(C32:C34)</f>
        <v>355000</v>
      </c>
      <c r="D31" s="11">
        <f>SUM(D32:D34)</f>
        <v>347128</v>
      </c>
      <c r="E31" s="56"/>
      <c r="F31" s="56" t="s">
        <v>55</v>
      </c>
      <c r="G31" s="56">
        <v>30000</v>
      </c>
      <c r="H31" s="56">
        <v>33000</v>
      </c>
      <c r="I31" s="56">
        <v>34407</v>
      </c>
      <c r="J31" s="56"/>
    </row>
    <row r="32" spans="1:10" s="97" customFormat="1">
      <c r="A32" s="57" t="s">
        <v>56</v>
      </c>
      <c r="B32" s="58">
        <v>4807</v>
      </c>
      <c r="C32" s="16">
        <v>4807</v>
      </c>
      <c r="D32" s="16">
        <v>4807</v>
      </c>
      <c r="E32" s="54"/>
      <c r="F32" s="49" t="s">
        <v>57</v>
      </c>
      <c r="G32" s="56">
        <v>5600</v>
      </c>
      <c r="H32" s="56">
        <v>5600</v>
      </c>
      <c r="I32" s="56">
        <v>5600</v>
      </c>
      <c r="J32" s="56"/>
    </row>
    <row r="33" spans="1:10">
      <c r="A33" s="57" t="s">
        <v>58</v>
      </c>
      <c r="B33" s="58">
        <v>327193</v>
      </c>
      <c r="C33" s="16">
        <f>290193</f>
        <v>290193</v>
      </c>
      <c r="D33" s="16">
        <v>284479</v>
      </c>
      <c r="E33" s="54"/>
      <c r="F33" s="49" t="s">
        <v>78</v>
      </c>
      <c r="G33" s="56">
        <v>75000</v>
      </c>
      <c r="H33" s="56">
        <v>74998</v>
      </c>
      <c r="I33" s="56">
        <v>82280</v>
      </c>
      <c r="J33" s="56"/>
    </row>
    <row r="34" spans="1:10">
      <c r="A34" s="57" t="s">
        <v>60</v>
      </c>
      <c r="B34" s="58">
        <v>78000</v>
      </c>
      <c r="C34" s="16">
        <v>60000</v>
      </c>
      <c r="D34" s="16">
        <v>57842</v>
      </c>
      <c r="E34" s="54"/>
      <c r="F34" s="49" t="s">
        <v>79</v>
      </c>
      <c r="G34" s="56"/>
      <c r="H34" s="56"/>
      <c r="I34" s="56">
        <v>1367</v>
      </c>
      <c r="J34" s="103"/>
    </row>
    <row r="35" spans="1:10">
      <c r="A35" s="56" t="s">
        <v>61</v>
      </c>
      <c r="B35" s="50">
        <v>5600</v>
      </c>
      <c r="C35" s="11">
        <v>45600</v>
      </c>
      <c r="D35" s="11">
        <v>45600</v>
      </c>
      <c r="E35" s="56"/>
      <c r="F35" s="10" t="s">
        <v>118</v>
      </c>
      <c r="G35" s="91"/>
      <c r="H35" s="91"/>
      <c r="I35" s="11">
        <v>6953</v>
      </c>
      <c r="J35" s="54"/>
    </row>
    <row r="36" spans="1:10">
      <c r="A36" s="56" t="s">
        <v>62</v>
      </c>
      <c r="B36" s="50">
        <v>956</v>
      </c>
      <c r="C36" s="11">
        <v>956</v>
      </c>
      <c r="D36" s="11">
        <v>956</v>
      </c>
      <c r="E36" s="56"/>
      <c r="F36" s="54"/>
      <c r="G36" s="54"/>
      <c r="H36" s="54"/>
      <c r="I36" s="54"/>
      <c r="J36" s="54"/>
    </row>
    <row r="37" spans="1:10">
      <c r="A37" s="56" t="s">
        <v>63</v>
      </c>
      <c r="B37" s="50">
        <v>28000</v>
      </c>
      <c r="C37" s="11">
        <v>45000</v>
      </c>
      <c r="D37" s="11">
        <v>81166</v>
      </c>
      <c r="E37" s="56"/>
      <c r="F37" s="54"/>
      <c r="G37" s="54"/>
      <c r="H37" s="54"/>
      <c r="I37" s="54"/>
      <c r="J37" s="54"/>
    </row>
    <row r="38" spans="1:10">
      <c r="A38" s="127" t="s">
        <v>64</v>
      </c>
      <c r="B38" s="127"/>
      <c r="C38" s="127"/>
      <c r="D38" s="127"/>
      <c r="E38" s="127"/>
      <c r="F38" s="104" t="s">
        <v>80</v>
      </c>
      <c r="G38" s="56">
        <f>B5-G5</f>
        <v>0</v>
      </c>
      <c r="H38" s="56">
        <f>C5-H5</f>
        <v>0</v>
      </c>
      <c r="I38" s="56">
        <f>D5-I5</f>
        <v>0</v>
      </c>
      <c r="J38" s="56"/>
    </row>
    <row r="39" spans="1:10">
      <c r="A39" s="127"/>
      <c r="B39" s="127"/>
      <c r="C39" s="127"/>
      <c r="D39" s="127"/>
      <c r="E39" s="127"/>
      <c r="F39" s="62" t="s">
        <v>81</v>
      </c>
      <c r="G39" s="54">
        <v>0</v>
      </c>
      <c r="H39" s="54">
        <v>0</v>
      </c>
      <c r="I39" s="54">
        <v>0</v>
      </c>
      <c r="J39" s="100"/>
    </row>
  </sheetData>
  <mergeCells count="3">
    <mergeCell ref="A2:J2"/>
    <mergeCell ref="G3:J3"/>
    <mergeCell ref="A38:E39"/>
  </mergeCells>
  <phoneticPr fontId="3" type="noConversion"/>
  <printOptions horizontalCentered="1"/>
  <pageMargins left="0.23622047244094491" right="0.31496062992125984" top="0.35433070866141736" bottom="0.39370078740157483" header="0.15748031496062992" footer="0.31496062992125984"/>
  <pageSetup paperSize="9" scale="85" orientation="landscape" r:id="rId1"/>
  <headerFooter alignWithMargins="0">
    <oddFooter>&amp;C—2—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O13" sqref="O13"/>
    </sheetView>
  </sheetViews>
  <sheetFormatPr defaultColWidth="10" defaultRowHeight="21" customHeight="1"/>
  <cols>
    <col min="1" max="1" width="30.125" style="79" customWidth="1"/>
    <col min="2" max="4" width="11.5" style="79" customWidth="1"/>
    <col min="5" max="5" width="10.125" style="79" customWidth="1"/>
    <col min="6" max="6" width="34.125" style="79" customWidth="1"/>
    <col min="7" max="9" width="11.875" style="79" customWidth="1"/>
    <col min="10" max="10" width="9.75" style="79" customWidth="1"/>
    <col min="11" max="12" width="9" style="79" customWidth="1"/>
    <col min="13" max="16384" width="10" style="79"/>
  </cols>
  <sheetData>
    <row r="1" spans="1:14" ht="21" customHeight="1">
      <c r="A1" s="78" t="s">
        <v>87</v>
      </c>
      <c r="B1" s="105"/>
      <c r="C1" s="105"/>
      <c r="D1" s="105"/>
    </row>
    <row r="2" spans="1:14" ht="25.5" customHeight="1">
      <c r="A2" s="122" t="s">
        <v>95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4" ht="21" customHeight="1">
      <c r="A3" s="106"/>
      <c r="B3" s="106"/>
      <c r="C3" s="106"/>
      <c r="D3" s="106"/>
      <c r="E3" s="106"/>
      <c r="F3" s="106"/>
      <c r="G3" s="128"/>
      <c r="H3" s="128"/>
      <c r="I3" s="128"/>
      <c r="J3" s="128"/>
    </row>
    <row r="4" spans="1:14" s="108" customFormat="1" ht="40.5" customHeight="1">
      <c r="A4" s="7" t="s">
        <v>1</v>
      </c>
      <c r="B4" s="83" t="s">
        <v>83</v>
      </c>
      <c r="C4" s="84" t="s">
        <v>84</v>
      </c>
      <c r="D4" s="84" t="s">
        <v>91</v>
      </c>
      <c r="E4" s="84" t="s">
        <v>92</v>
      </c>
      <c r="F4" s="7" t="s">
        <v>1</v>
      </c>
      <c r="G4" s="83" t="s">
        <v>83</v>
      </c>
      <c r="H4" s="84" t="s">
        <v>84</v>
      </c>
      <c r="I4" s="84" t="s">
        <v>91</v>
      </c>
      <c r="J4" s="84" t="s">
        <v>92</v>
      </c>
      <c r="K4" s="107"/>
      <c r="L4" s="107"/>
      <c r="M4" s="107"/>
      <c r="N4" s="107"/>
    </row>
    <row r="5" spans="1:14" s="108" customFormat="1" ht="27" customHeight="1">
      <c r="A5" s="7" t="s">
        <v>2</v>
      </c>
      <c r="B5" s="109">
        <f>SUM(B6:B7,B13,B14)</f>
        <v>359298</v>
      </c>
      <c r="C5" s="109">
        <f>SUM(C6:C7,C13,C14)</f>
        <v>510298</v>
      </c>
      <c r="D5" s="109">
        <f>SUM(D6:D7,D13,D14,D15,D16)</f>
        <v>526933</v>
      </c>
      <c r="E5" s="109"/>
      <c r="F5" s="7" t="s">
        <v>3</v>
      </c>
      <c r="G5" s="109">
        <f>SUM(G6,G19:G21)</f>
        <v>359298</v>
      </c>
      <c r="H5" s="109">
        <f>SUM(H6,H19:H21)</f>
        <v>289816</v>
      </c>
      <c r="I5" s="109">
        <f>SUM(I6,I19:I21)</f>
        <v>330723</v>
      </c>
      <c r="J5" s="109"/>
      <c r="K5" s="107"/>
      <c r="L5" s="107"/>
      <c r="M5" s="107"/>
      <c r="N5" s="107"/>
    </row>
    <row r="6" spans="1:14" ht="21" customHeight="1">
      <c r="A6" s="17" t="s">
        <v>4</v>
      </c>
      <c r="B6" s="109">
        <v>199298</v>
      </c>
      <c r="C6" s="109">
        <v>199298</v>
      </c>
      <c r="D6" s="109">
        <v>199298</v>
      </c>
      <c r="E6" s="109"/>
      <c r="F6" s="17" t="s">
        <v>5</v>
      </c>
      <c r="G6" s="109">
        <f>SUM(G7:G18)</f>
        <v>329698</v>
      </c>
      <c r="H6" s="109">
        <f>SUM(H7:H18)</f>
        <v>242216</v>
      </c>
      <c r="I6" s="109">
        <f>SUM(I7:I18)</f>
        <v>246924</v>
      </c>
      <c r="J6" s="110">
        <f>I6/251509-1</f>
        <v>-1.8229963937672178E-2</v>
      </c>
      <c r="K6" s="94"/>
      <c r="L6" s="94"/>
      <c r="M6" s="94"/>
      <c r="N6" s="94"/>
    </row>
    <row r="7" spans="1:14" ht="21" customHeight="1">
      <c r="A7" s="17" t="s">
        <v>6</v>
      </c>
      <c r="B7" s="109">
        <f>SUM(B8:B12)</f>
        <v>100000</v>
      </c>
      <c r="C7" s="109">
        <f>SUM(C8:C12)</f>
        <v>100000</v>
      </c>
      <c r="D7" s="109">
        <f>SUM(D8:D12)</f>
        <v>113399</v>
      </c>
      <c r="E7" s="88">
        <f>D7/100024-1</f>
        <v>0.13371790770215153</v>
      </c>
      <c r="F7" s="14" t="s">
        <v>15</v>
      </c>
      <c r="G7" s="111"/>
      <c r="H7" s="111"/>
      <c r="I7" s="111"/>
      <c r="J7" s="111"/>
      <c r="K7" s="94"/>
      <c r="L7" s="94"/>
      <c r="M7" s="94"/>
      <c r="N7" s="94"/>
    </row>
    <row r="8" spans="1:14" ht="21" customHeight="1">
      <c r="A8" s="14" t="s">
        <v>67</v>
      </c>
      <c r="B8" s="111">
        <v>87800</v>
      </c>
      <c r="C8" s="111">
        <v>87800</v>
      </c>
      <c r="D8" s="111">
        <v>107099</v>
      </c>
      <c r="E8" s="111"/>
      <c r="F8" s="14" t="s">
        <v>17</v>
      </c>
      <c r="G8" s="111">
        <v>86</v>
      </c>
      <c r="H8" s="111">
        <v>17</v>
      </c>
      <c r="I8" s="111">
        <v>17</v>
      </c>
      <c r="J8" s="111"/>
      <c r="K8" s="94"/>
      <c r="L8" s="94"/>
      <c r="M8" s="94"/>
      <c r="N8" s="94"/>
    </row>
    <row r="9" spans="1:14" ht="21" customHeight="1">
      <c r="A9" s="14" t="s">
        <v>68</v>
      </c>
      <c r="B9" s="111">
        <v>11000</v>
      </c>
      <c r="C9" s="111">
        <v>11000</v>
      </c>
      <c r="D9" s="111">
        <v>4815</v>
      </c>
      <c r="E9" s="111"/>
      <c r="F9" s="14" t="s">
        <v>19</v>
      </c>
      <c r="G9" s="111">
        <v>6708</v>
      </c>
      <c r="H9" s="111">
        <v>1032</v>
      </c>
      <c r="I9" s="111">
        <v>1131</v>
      </c>
      <c r="J9" s="111"/>
      <c r="K9" s="94"/>
      <c r="L9" s="94"/>
      <c r="N9" s="94"/>
    </row>
    <row r="10" spans="1:14" ht="21" customHeight="1">
      <c r="A10" s="14" t="s">
        <v>69</v>
      </c>
      <c r="B10" s="111">
        <v>200</v>
      </c>
      <c r="C10" s="111">
        <v>200</v>
      </c>
      <c r="D10" s="111">
        <v>300</v>
      </c>
      <c r="E10" s="111"/>
      <c r="F10" s="14" t="s">
        <v>25</v>
      </c>
      <c r="G10" s="111">
        <v>185246</v>
      </c>
      <c r="H10" s="111">
        <f>28151+25000</f>
        <v>53151</v>
      </c>
      <c r="I10" s="111">
        <v>56065</v>
      </c>
      <c r="J10" s="111"/>
      <c r="K10" s="94"/>
      <c r="L10" s="94"/>
      <c r="M10" s="94"/>
      <c r="N10" s="94"/>
    </row>
    <row r="11" spans="1:14" ht="21" customHeight="1">
      <c r="A11" s="14" t="s">
        <v>70</v>
      </c>
      <c r="B11" s="111">
        <v>500</v>
      </c>
      <c r="C11" s="111">
        <v>500</v>
      </c>
      <c r="D11" s="111">
        <v>352</v>
      </c>
      <c r="E11" s="111"/>
      <c r="F11" s="14" t="s">
        <v>27</v>
      </c>
      <c r="G11" s="111">
        <v>108186</v>
      </c>
      <c r="H11" s="111">
        <v>32865</v>
      </c>
      <c r="I11" s="111">
        <v>33048</v>
      </c>
      <c r="J11" s="111"/>
      <c r="K11" s="94"/>
      <c r="L11" s="94"/>
      <c r="M11" s="94"/>
      <c r="N11" s="94"/>
    </row>
    <row r="12" spans="1:14" ht="21" customHeight="1">
      <c r="A12" s="14" t="s">
        <v>71</v>
      </c>
      <c r="B12" s="111">
        <v>500</v>
      </c>
      <c r="C12" s="111">
        <v>500</v>
      </c>
      <c r="D12" s="111">
        <v>833</v>
      </c>
      <c r="E12" s="111"/>
      <c r="F12" s="14" t="s">
        <v>29</v>
      </c>
      <c r="G12" s="111"/>
      <c r="H12" s="111"/>
      <c r="I12" s="111"/>
      <c r="J12" s="111"/>
      <c r="K12" s="94"/>
      <c r="L12" s="94"/>
      <c r="M12" s="94"/>
      <c r="N12" s="94"/>
    </row>
    <row r="13" spans="1:14" ht="21" customHeight="1">
      <c r="A13" s="10" t="s">
        <v>54</v>
      </c>
      <c r="B13" s="109">
        <v>60000</v>
      </c>
      <c r="C13" s="109">
        <v>50000</v>
      </c>
      <c r="D13" s="109">
        <v>46283</v>
      </c>
      <c r="E13" s="109"/>
      <c r="F13" s="14" t="s">
        <v>31</v>
      </c>
      <c r="G13" s="111"/>
      <c r="H13" s="111"/>
      <c r="I13" s="111"/>
      <c r="J13" s="111"/>
      <c r="K13" s="94"/>
      <c r="M13" s="94"/>
      <c r="N13" s="94"/>
    </row>
    <row r="14" spans="1:14" ht="21" customHeight="1">
      <c r="A14" s="17" t="s">
        <v>61</v>
      </c>
      <c r="B14" s="109">
        <v>0</v>
      </c>
      <c r="C14" s="109">
        <v>161000</v>
      </c>
      <c r="D14" s="109">
        <v>161000</v>
      </c>
      <c r="E14" s="109"/>
      <c r="F14" s="14" t="s">
        <v>33</v>
      </c>
      <c r="G14" s="111"/>
      <c r="H14" s="111"/>
      <c r="I14" s="111"/>
      <c r="J14" s="111"/>
      <c r="K14" s="94"/>
      <c r="L14" s="94"/>
      <c r="M14" s="94"/>
      <c r="N14" s="94"/>
    </row>
    <row r="15" spans="1:14" s="113" customFormat="1" ht="21" customHeight="1">
      <c r="A15" s="17" t="s">
        <v>119</v>
      </c>
      <c r="B15" s="109"/>
      <c r="C15" s="109"/>
      <c r="D15" s="109">
        <v>6953</v>
      </c>
      <c r="E15" s="109"/>
      <c r="F15" s="14" t="s">
        <v>47</v>
      </c>
      <c r="G15" s="111">
        <v>5512</v>
      </c>
      <c r="H15" s="111">
        <f>160562-25000</f>
        <v>135562</v>
      </c>
      <c r="I15" s="111">
        <v>135625</v>
      </c>
      <c r="J15" s="111"/>
      <c r="K15" s="94"/>
      <c r="L15" s="112"/>
      <c r="M15" s="112"/>
      <c r="N15" s="112"/>
    </row>
    <row r="16" spans="1:14" ht="21" customHeight="1">
      <c r="A16" s="17"/>
      <c r="B16" s="109"/>
      <c r="C16" s="109"/>
      <c r="D16" s="109"/>
      <c r="E16" s="109"/>
      <c r="F16" s="14" t="s">
        <v>72</v>
      </c>
      <c r="G16" s="111">
        <v>8150</v>
      </c>
      <c r="H16" s="111">
        <v>5000</v>
      </c>
      <c r="I16" s="111">
        <v>6451</v>
      </c>
      <c r="J16" s="111"/>
      <c r="K16" s="94"/>
      <c r="L16" s="94"/>
      <c r="M16" s="94"/>
      <c r="N16" s="94"/>
    </row>
    <row r="17" spans="1:14" ht="21" customHeight="1">
      <c r="A17" s="17"/>
      <c r="B17" s="109"/>
      <c r="C17" s="109"/>
      <c r="D17" s="109"/>
      <c r="E17" s="109"/>
      <c r="F17" s="14" t="s">
        <v>49</v>
      </c>
      <c r="G17" s="111">
        <v>15809</v>
      </c>
      <c r="H17" s="111">
        <v>14588</v>
      </c>
      <c r="I17" s="111">
        <v>14587</v>
      </c>
      <c r="J17" s="111"/>
      <c r="K17" s="94"/>
      <c r="L17" s="94"/>
      <c r="M17" s="94"/>
      <c r="N17" s="94"/>
    </row>
    <row r="18" spans="1:14" ht="21" customHeight="1">
      <c r="A18" s="21"/>
      <c r="B18" s="111"/>
      <c r="C18" s="111"/>
      <c r="D18" s="111"/>
      <c r="E18" s="111"/>
      <c r="F18" s="14" t="s">
        <v>73</v>
      </c>
      <c r="G18" s="20">
        <v>1</v>
      </c>
      <c r="H18" s="20">
        <v>1</v>
      </c>
      <c r="I18" s="20"/>
      <c r="J18" s="20"/>
      <c r="K18" s="94"/>
      <c r="L18" s="94"/>
      <c r="M18" s="94"/>
      <c r="N18" s="94"/>
    </row>
    <row r="19" spans="1:14" ht="21" customHeight="1">
      <c r="A19" s="20"/>
      <c r="B19" s="111"/>
      <c r="C19" s="111"/>
      <c r="D19" s="111"/>
      <c r="E19" s="111"/>
      <c r="F19" s="17" t="s">
        <v>55</v>
      </c>
      <c r="G19" s="17">
        <v>2000</v>
      </c>
      <c r="H19" s="17">
        <v>2000</v>
      </c>
      <c r="I19" s="17">
        <v>2033</v>
      </c>
      <c r="J19" s="111"/>
      <c r="K19" s="94"/>
      <c r="L19" s="94"/>
      <c r="M19" s="94"/>
      <c r="N19" s="94"/>
    </row>
    <row r="20" spans="1:14" ht="21" customHeight="1">
      <c r="A20" s="20"/>
      <c r="B20" s="111"/>
      <c r="C20" s="111"/>
      <c r="D20" s="111"/>
      <c r="E20" s="114"/>
      <c r="F20" s="10" t="s">
        <v>74</v>
      </c>
      <c r="G20" s="109">
        <v>27600</v>
      </c>
      <c r="H20" s="109">
        <v>44600</v>
      </c>
      <c r="I20" s="109">
        <v>80766</v>
      </c>
      <c r="J20" s="109"/>
      <c r="K20" s="94"/>
      <c r="L20" s="94"/>
      <c r="M20" s="94"/>
      <c r="N20" s="94"/>
    </row>
    <row r="21" spans="1:14" ht="21" customHeight="1">
      <c r="A21" s="20"/>
      <c r="B21" s="111"/>
      <c r="C21" s="111"/>
      <c r="D21" s="111"/>
      <c r="E21" s="114"/>
      <c r="F21" s="10" t="s">
        <v>75</v>
      </c>
      <c r="G21" s="109"/>
      <c r="H21" s="109">
        <v>1000</v>
      </c>
      <c r="I21" s="109">
        <v>1000</v>
      </c>
      <c r="J21" s="111"/>
      <c r="K21" s="94"/>
      <c r="L21" s="94"/>
      <c r="M21" s="94"/>
      <c r="N21" s="94"/>
    </row>
    <row r="22" spans="1:14" ht="21" customHeight="1">
      <c r="A22" s="129" t="s">
        <v>64</v>
      </c>
      <c r="B22" s="130"/>
      <c r="C22" s="130"/>
      <c r="D22" s="130"/>
      <c r="E22" s="131"/>
      <c r="F22" s="115" t="s">
        <v>65</v>
      </c>
      <c r="G22" s="109">
        <f>B5-G5</f>
        <v>0</v>
      </c>
      <c r="H22" s="109">
        <f>C5-H5</f>
        <v>220482</v>
      </c>
      <c r="I22" s="109">
        <f>D5-I5</f>
        <v>196210</v>
      </c>
      <c r="J22" s="109"/>
      <c r="K22" s="94"/>
      <c r="L22" s="94"/>
      <c r="M22" s="94"/>
      <c r="N22" s="94"/>
    </row>
    <row r="23" spans="1:14" s="113" customFormat="1" ht="21" customHeight="1">
      <c r="A23" s="132"/>
      <c r="B23" s="133"/>
      <c r="C23" s="133"/>
      <c r="D23" s="133"/>
      <c r="E23" s="134"/>
      <c r="F23" s="21" t="s">
        <v>76</v>
      </c>
      <c r="G23" s="111">
        <f>G22</f>
        <v>0</v>
      </c>
      <c r="H23" s="111">
        <f>H22</f>
        <v>220482</v>
      </c>
      <c r="I23" s="111">
        <f>I22</f>
        <v>196210</v>
      </c>
      <c r="J23" s="109"/>
      <c r="K23" s="112"/>
      <c r="L23" s="112"/>
      <c r="M23" s="112"/>
      <c r="N23" s="112"/>
    </row>
    <row r="24" spans="1:14" ht="21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</row>
    <row r="25" spans="1:14" ht="21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</row>
    <row r="26" spans="1:14" ht="21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</row>
    <row r="27" spans="1:14" ht="21" customHeigh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</row>
    <row r="28" spans="1:14" ht="21" customHeight="1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</row>
    <row r="29" spans="1:14" ht="21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</row>
    <row r="30" spans="1:14" ht="21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</row>
    <row r="31" spans="1:14" ht="21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</row>
    <row r="32" spans="1:14" ht="21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  <row r="33" spans="1:14" ht="21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1:14" ht="21" customHeight="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</row>
    <row r="35" spans="1:14" ht="21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ht="21" customHeight="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  <row r="37" spans="1:14" ht="21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</row>
    <row r="38" spans="1:14" ht="21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</row>
  </sheetData>
  <mergeCells count="3">
    <mergeCell ref="A2:J2"/>
    <mergeCell ref="G3:J3"/>
    <mergeCell ref="A22:E23"/>
  </mergeCells>
  <phoneticPr fontId="3" type="noConversion"/>
  <printOptions horizontalCentered="1"/>
  <pageMargins left="0.23622047244094491" right="0.15748031496062992" top="0.47244094488188981" bottom="0.39370078740157483" header="0.15748031496062992" footer="0.31496062992125984"/>
  <pageSetup paperSize="9" scale="85" orientation="landscape" r:id="rId1"/>
  <headerFooter alignWithMargins="0">
    <oddFooter>&amp;C—3—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K16" sqref="K16"/>
    </sheetView>
  </sheetViews>
  <sheetFormatPr defaultRowHeight="21" customHeight="1"/>
  <cols>
    <col min="1" max="1" width="30.375" style="96" customWidth="1"/>
    <col min="2" max="4" width="11.875" style="96" customWidth="1"/>
    <col min="5" max="5" width="10.625" style="96" customWidth="1"/>
    <col min="6" max="6" width="31.5" style="96" customWidth="1"/>
    <col min="7" max="9" width="11.5" style="96" customWidth="1"/>
    <col min="10" max="10" width="10" style="96" customWidth="1"/>
    <col min="11" max="251" width="9" style="96"/>
    <col min="252" max="252" width="30.375" style="96" customWidth="1"/>
    <col min="253" max="253" width="0" style="96" hidden="1" customWidth="1"/>
    <col min="254" max="255" width="12.875" style="96" customWidth="1"/>
    <col min="256" max="256" width="12.125" style="96" customWidth="1"/>
    <col min="257" max="257" width="32.875" style="96" customWidth="1"/>
    <col min="258" max="258" width="0" style="96" hidden="1" customWidth="1"/>
    <col min="259" max="260" width="12.75" style="96" customWidth="1"/>
    <col min="261" max="261" width="11.75" style="96" customWidth="1"/>
    <col min="262" max="507" width="9" style="96"/>
    <col min="508" max="508" width="30.375" style="96" customWidth="1"/>
    <col min="509" max="509" width="0" style="96" hidden="1" customWidth="1"/>
    <col min="510" max="511" width="12.875" style="96" customWidth="1"/>
    <col min="512" max="512" width="12.125" style="96" customWidth="1"/>
    <col min="513" max="513" width="32.875" style="96" customWidth="1"/>
    <col min="514" max="514" width="0" style="96" hidden="1" customWidth="1"/>
    <col min="515" max="516" width="12.75" style="96" customWidth="1"/>
    <col min="517" max="517" width="11.75" style="96" customWidth="1"/>
    <col min="518" max="763" width="9" style="96"/>
    <col min="764" max="764" width="30.375" style="96" customWidth="1"/>
    <col min="765" max="765" width="0" style="96" hidden="1" customWidth="1"/>
    <col min="766" max="767" width="12.875" style="96" customWidth="1"/>
    <col min="768" max="768" width="12.125" style="96" customWidth="1"/>
    <col min="769" max="769" width="32.875" style="96" customWidth="1"/>
    <col min="770" max="770" width="0" style="96" hidden="1" customWidth="1"/>
    <col min="771" max="772" width="12.75" style="96" customWidth="1"/>
    <col min="773" max="773" width="11.75" style="96" customWidth="1"/>
    <col min="774" max="1019" width="9" style="96"/>
    <col min="1020" max="1020" width="30.375" style="96" customWidth="1"/>
    <col min="1021" max="1021" width="0" style="96" hidden="1" customWidth="1"/>
    <col min="1022" max="1023" width="12.875" style="96" customWidth="1"/>
    <col min="1024" max="1024" width="12.125" style="96" customWidth="1"/>
    <col min="1025" max="1025" width="32.875" style="96" customWidth="1"/>
    <col min="1026" max="1026" width="0" style="96" hidden="1" customWidth="1"/>
    <col min="1027" max="1028" width="12.75" style="96" customWidth="1"/>
    <col min="1029" max="1029" width="11.75" style="96" customWidth="1"/>
    <col min="1030" max="1275" width="9" style="96"/>
    <col min="1276" max="1276" width="30.375" style="96" customWidth="1"/>
    <col min="1277" max="1277" width="0" style="96" hidden="1" customWidth="1"/>
    <col min="1278" max="1279" width="12.875" style="96" customWidth="1"/>
    <col min="1280" max="1280" width="12.125" style="96" customWidth="1"/>
    <col min="1281" max="1281" width="32.875" style="96" customWidth="1"/>
    <col min="1282" max="1282" width="0" style="96" hidden="1" customWidth="1"/>
    <col min="1283" max="1284" width="12.75" style="96" customWidth="1"/>
    <col min="1285" max="1285" width="11.75" style="96" customWidth="1"/>
    <col min="1286" max="1531" width="9" style="96"/>
    <col min="1532" max="1532" width="30.375" style="96" customWidth="1"/>
    <col min="1533" max="1533" width="0" style="96" hidden="1" customWidth="1"/>
    <col min="1534" max="1535" width="12.875" style="96" customWidth="1"/>
    <col min="1536" max="1536" width="12.125" style="96" customWidth="1"/>
    <col min="1537" max="1537" width="32.875" style="96" customWidth="1"/>
    <col min="1538" max="1538" width="0" style="96" hidden="1" customWidth="1"/>
    <col min="1539" max="1540" width="12.75" style="96" customWidth="1"/>
    <col min="1541" max="1541" width="11.75" style="96" customWidth="1"/>
    <col min="1542" max="1787" width="9" style="96"/>
    <col min="1788" max="1788" width="30.375" style="96" customWidth="1"/>
    <col min="1789" max="1789" width="0" style="96" hidden="1" customWidth="1"/>
    <col min="1790" max="1791" width="12.875" style="96" customWidth="1"/>
    <col min="1792" max="1792" width="12.125" style="96" customWidth="1"/>
    <col min="1793" max="1793" width="32.875" style="96" customWidth="1"/>
    <col min="1794" max="1794" width="0" style="96" hidden="1" customWidth="1"/>
    <col min="1795" max="1796" width="12.75" style="96" customWidth="1"/>
    <col min="1797" max="1797" width="11.75" style="96" customWidth="1"/>
    <col min="1798" max="2043" width="9" style="96"/>
    <col min="2044" max="2044" width="30.375" style="96" customWidth="1"/>
    <col min="2045" max="2045" width="0" style="96" hidden="1" customWidth="1"/>
    <col min="2046" max="2047" width="12.875" style="96" customWidth="1"/>
    <col min="2048" max="2048" width="12.125" style="96" customWidth="1"/>
    <col min="2049" max="2049" width="32.875" style="96" customWidth="1"/>
    <col min="2050" max="2050" width="0" style="96" hidden="1" customWidth="1"/>
    <col min="2051" max="2052" width="12.75" style="96" customWidth="1"/>
    <col min="2053" max="2053" width="11.75" style="96" customWidth="1"/>
    <col min="2054" max="2299" width="9" style="96"/>
    <col min="2300" max="2300" width="30.375" style="96" customWidth="1"/>
    <col min="2301" max="2301" width="0" style="96" hidden="1" customWidth="1"/>
    <col min="2302" max="2303" width="12.875" style="96" customWidth="1"/>
    <col min="2304" max="2304" width="12.125" style="96" customWidth="1"/>
    <col min="2305" max="2305" width="32.875" style="96" customWidth="1"/>
    <col min="2306" max="2306" width="0" style="96" hidden="1" customWidth="1"/>
    <col min="2307" max="2308" width="12.75" style="96" customWidth="1"/>
    <col min="2309" max="2309" width="11.75" style="96" customWidth="1"/>
    <col min="2310" max="2555" width="9" style="96"/>
    <col min="2556" max="2556" width="30.375" style="96" customWidth="1"/>
    <col min="2557" max="2557" width="0" style="96" hidden="1" customWidth="1"/>
    <col min="2558" max="2559" width="12.875" style="96" customWidth="1"/>
    <col min="2560" max="2560" width="12.125" style="96" customWidth="1"/>
    <col min="2561" max="2561" width="32.875" style="96" customWidth="1"/>
    <col min="2562" max="2562" width="0" style="96" hidden="1" customWidth="1"/>
    <col min="2563" max="2564" width="12.75" style="96" customWidth="1"/>
    <col min="2565" max="2565" width="11.75" style="96" customWidth="1"/>
    <col min="2566" max="2811" width="9" style="96"/>
    <col min="2812" max="2812" width="30.375" style="96" customWidth="1"/>
    <col min="2813" max="2813" width="0" style="96" hidden="1" customWidth="1"/>
    <col min="2814" max="2815" width="12.875" style="96" customWidth="1"/>
    <col min="2816" max="2816" width="12.125" style="96" customWidth="1"/>
    <col min="2817" max="2817" width="32.875" style="96" customWidth="1"/>
    <col min="2818" max="2818" width="0" style="96" hidden="1" customWidth="1"/>
    <col min="2819" max="2820" width="12.75" style="96" customWidth="1"/>
    <col min="2821" max="2821" width="11.75" style="96" customWidth="1"/>
    <col min="2822" max="3067" width="9" style="96"/>
    <col min="3068" max="3068" width="30.375" style="96" customWidth="1"/>
    <col min="3069" max="3069" width="0" style="96" hidden="1" customWidth="1"/>
    <col min="3070" max="3071" width="12.875" style="96" customWidth="1"/>
    <col min="3072" max="3072" width="12.125" style="96" customWidth="1"/>
    <col min="3073" max="3073" width="32.875" style="96" customWidth="1"/>
    <col min="3074" max="3074" width="0" style="96" hidden="1" customWidth="1"/>
    <col min="3075" max="3076" width="12.75" style="96" customWidth="1"/>
    <col min="3077" max="3077" width="11.75" style="96" customWidth="1"/>
    <col min="3078" max="3323" width="9" style="96"/>
    <col min="3324" max="3324" width="30.375" style="96" customWidth="1"/>
    <col min="3325" max="3325" width="0" style="96" hidden="1" customWidth="1"/>
    <col min="3326" max="3327" width="12.875" style="96" customWidth="1"/>
    <col min="3328" max="3328" width="12.125" style="96" customWidth="1"/>
    <col min="3329" max="3329" width="32.875" style="96" customWidth="1"/>
    <col min="3330" max="3330" width="0" style="96" hidden="1" customWidth="1"/>
    <col min="3331" max="3332" width="12.75" style="96" customWidth="1"/>
    <col min="3333" max="3333" width="11.75" style="96" customWidth="1"/>
    <col min="3334" max="3579" width="9" style="96"/>
    <col min="3580" max="3580" width="30.375" style="96" customWidth="1"/>
    <col min="3581" max="3581" width="0" style="96" hidden="1" customWidth="1"/>
    <col min="3582" max="3583" width="12.875" style="96" customWidth="1"/>
    <col min="3584" max="3584" width="12.125" style="96" customWidth="1"/>
    <col min="3585" max="3585" width="32.875" style="96" customWidth="1"/>
    <col min="3586" max="3586" width="0" style="96" hidden="1" customWidth="1"/>
    <col min="3587" max="3588" width="12.75" style="96" customWidth="1"/>
    <col min="3589" max="3589" width="11.75" style="96" customWidth="1"/>
    <col min="3590" max="3835" width="9" style="96"/>
    <col min="3836" max="3836" width="30.375" style="96" customWidth="1"/>
    <col min="3837" max="3837" width="0" style="96" hidden="1" customWidth="1"/>
    <col min="3838" max="3839" width="12.875" style="96" customWidth="1"/>
    <col min="3840" max="3840" width="12.125" style="96" customWidth="1"/>
    <col min="3841" max="3841" width="32.875" style="96" customWidth="1"/>
    <col min="3842" max="3842" width="0" style="96" hidden="1" customWidth="1"/>
    <col min="3843" max="3844" width="12.75" style="96" customWidth="1"/>
    <col min="3845" max="3845" width="11.75" style="96" customWidth="1"/>
    <col min="3846" max="4091" width="9" style="96"/>
    <col min="4092" max="4092" width="30.375" style="96" customWidth="1"/>
    <col min="4093" max="4093" width="0" style="96" hidden="1" customWidth="1"/>
    <col min="4094" max="4095" width="12.875" style="96" customWidth="1"/>
    <col min="4096" max="4096" width="12.125" style="96" customWidth="1"/>
    <col min="4097" max="4097" width="32.875" style="96" customWidth="1"/>
    <col min="4098" max="4098" width="0" style="96" hidden="1" customWidth="1"/>
    <col min="4099" max="4100" width="12.75" style="96" customWidth="1"/>
    <col min="4101" max="4101" width="11.75" style="96" customWidth="1"/>
    <col min="4102" max="4347" width="9" style="96"/>
    <col min="4348" max="4348" width="30.375" style="96" customWidth="1"/>
    <col min="4349" max="4349" width="0" style="96" hidden="1" customWidth="1"/>
    <col min="4350" max="4351" width="12.875" style="96" customWidth="1"/>
    <col min="4352" max="4352" width="12.125" style="96" customWidth="1"/>
    <col min="4353" max="4353" width="32.875" style="96" customWidth="1"/>
    <col min="4354" max="4354" width="0" style="96" hidden="1" customWidth="1"/>
    <col min="4355" max="4356" width="12.75" style="96" customWidth="1"/>
    <col min="4357" max="4357" width="11.75" style="96" customWidth="1"/>
    <col min="4358" max="4603" width="9" style="96"/>
    <col min="4604" max="4604" width="30.375" style="96" customWidth="1"/>
    <col min="4605" max="4605" width="0" style="96" hidden="1" customWidth="1"/>
    <col min="4606" max="4607" width="12.875" style="96" customWidth="1"/>
    <col min="4608" max="4608" width="12.125" style="96" customWidth="1"/>
    <col min="4609" max="4609" width="32.875" style="96" customWidth="1"/>
    <col min="4610" max="4610" width="0" style="96" hidden="1" customWidth="1"/>
    <col min="4611" max="4612" width="12.75" style="96" customWidth="1"/>
    <col min="4613" max="4613" width="11.75" style="96" customWidth="1"/>
    <col min="4614" max="4859" width="9" style="96"/>
    <col min="4860" max="4860" width="30.375" style="96" customWidth="1"/>
    <col min="4861" max="4861" width="0" style="96" hidden="1" customWidth="1"/>
    <col min="4862" max="4863" width="12.875" style="96" customWidth="1"/>
    <col min="4864" max="4864" width="12.125" style="96" customWidth="1"/>
    <col min="4865" max="4865" width="32.875" style="96" customWidth="1"/>
    <col min="4866" max="4866" width="0" style="96" hidden="1" customWidth="1"/>
    <col min="4867" max="4868" width="12.75" style="96" customWidth="1"/>
    <col min="4869" max="4869" width="11.75" style="96" customWidth="1"/>
    <col min="4870" max="5115" width="9" style="96"/>
    <col min="5116" max="5116" width="30.375" style="96" customWidth="1"/>
    <col min="5117" max="5117" width="0" style="96" hidden="1" customWidth="1"/>
    <col min="5118" max="5119" width="12.875" style="96" customWidth="1"/>
    <col min="5120" max="5120" width="12.125" style="96" customWidth="1"/>
    <col min="5121" max="5121" width="32.875" style="96" customWidth="1"/>
    <col min="5122" max="5122" width="0" style="96" hidden="1" customWidth="1"/>
    <col min="5123" max="5124" width="12.75" style="96" customWidth="1"/>
    <col min="5125" max="5125" width="11.75" style="96" customWidth="1"/>
    <col min="5126" max="5371" width="9" style="96"/>
    <col min="5372" max="5372" width="30.375" style="96" customWidth="1"/>
    <col min="5373" max="5373" width="0" style="96" hidden="1" customWidth="1"/>
    <col min="5374" max="5375" width="12.875" style="96" customWidth="1"/>
    <col min="5376" max="5376" width="12.125" style="96" customWidth="1"/>
    <col min="5377" max="5377" width="32.875" style="96" customWidth="1"/>
    <col min="5378" max="5378" width="0" style="96" hidden="1" customWidth="1"/>
    <col min="5379" max="5380" width="12.75" style="96" customWidth="1"/>
    <col min="5381" max="5381" width="11.75" style="96" customWidth="1"/>
    <col min="5382" max="5627" width="9" style="96"/>
    <col min="5628" max="5628" width="30.375" style="96" customWidth="1"/>
    <col min="5629" max="5629" width="0" style="96" hidden="1" customWidth="1"/>
    <col min="5630" max="5631" width="12.875" style="96" customWidth="1"/>
    <col min="5632" max="5632" width="12.125" style="96" customWidth="1"/>
    <col min="5633" max="5633" width="32.875" style="96" customWidth="1"/>
    <col min="5634" max="5634" width="0" style="96" hidden="1" customWidth="1"/>
    <col min="5635" max="5636" width="12.75" style="96" customWidth="1"/>
    <col min="5637" max="5637" width="11.75" style="96" customWidth="1"/>
    <col min="5638" max="5883" width="9" style="96"/>
    <col min="5884" max="5884" width="30.375" style="96" customWidth="1"/>
    <col min="5885" max="5885" width="0" style="96" hidden="1" customWidth="1"/>
    <col min="5886" max="5887" width="12.875" style="96" customWidth="1"/>
    <col min="5888" max="5888" width="12.125" style="96" customWidth="1"/>
    <col min="5889" max="5889" width="32.875" style="96" customWidth="1"/>
    <col min="5890" max="5890" width="0" style="96" hidden="1" customWidth="1"/>
    <col min="5891" max="5892" width="12.75" style="96" customWidth="1"/>
    <col min="5893" max="5893" width="11.75" style="96" customWidth="1"/>
    <col min="5894" max="6139" width="9" style="96"/>
    <col min="6140" max="6140" width="30.375" style="96" customWidth="1"/>
    <col min="6141" max="6141" width="0" style="96" hidden="1" customWidth="1"/>
    <col min="6142" max="6143" width="12.875" style="96" customWidth="1"/>
    <col min="6144" max="6144" width="12.125" style="96" customWidth="1"/>
    <col min="6145" max="6145" width="32.875" style="96" customWidth="1"/>
    <col min="6146" max="6146" width="0" style="96" hidden="1" customWidth="1"/>
    <col min="6147" max="6148" width="12.75" style="96" customWidth="1"/>
    <col min="6149" max="6149" width="11.75" style="96" customWidth="1"/>
    <col min="6150" max="6395" width="9" style="96"/>
    <col min="6396" max="6396" width="30.375" style="96" customWidth="1"/>
    <col min="6397" max="6397" width="0" style="96" hidden="1" customWidth="1"/>
    <col min="6398" max="6399" width="12.875" style="96" customWidth="1"/>
    <col min="6400" max="6400" width="12.125" style="96" customWidth="1"/>
    <col min="6401" max="6401" width="32.875" style="96" customWidth="1"/>
    <col min="6402" max="6402" width="0" style="96" hidden="1" customWidth="1"/>
    <col min="6403" max="6404" width="12.75" style="96" customWidth="1"/>
    <col min="6405" max="6405" width="11.75" style="96" customWidth="1"/>
    <col min="6406" max="6651" width="9" style="96"/>
    <col min="6652" max="6652" width="30.375" style="96" customWidth="1"/>
    <col min="6653" max="6653" width="0" style="96" hidden="1" customWidth="1"/>
    <col min="6654" max="6655" width="12.875" style="96" customWidth="1"/>
    <col min="6656" max="6656" width="12.125" style="96" customWidth="1"/>
    <col min="6657" max="6657" width="32.875" style="96" customWidth="1"/>
    <col min="6658" max="6658" width="0" style="96" hidden="1" customWidth="1"/>
    <col min="6659" max="6660" width="12.75" style="96" customWidth="1"/>
    <col min="6661" max="6661" width="11.75" style="96" customWidth="1"/>
    <col min="6662" max="6907" width="9" style="96"/>
    <col min="6908" max="6908" width="30.375" style="96" customWidth="1"/>
    <col min="6909" max="6909" width="0" style="96" hidden="1" customWidth="1"/>
    <col min="6910" max="6911" width="12.875" style="96" customWidth="1"/>
    <col min="6912" max="6912" width="12.125" style="96" customWidth="1"/>
    <col min="6913" max="6913" width="32.875" style="96" customWidth="1"/>
    <col min="6914" max="6914" width="0" style="96" hidden="1" customWidth="1"/>
    <col min="6915" max="6916" width="12.75" style="96" customWidth="1"/>
    <col min="6917" max="6917" width="11.75" style="96" customWidth="1"/>
    <col min="6918" max="7163" width="9" style="96"/>
    <col min="7164" max="7164" width="30.375" style="96" customWidth="1"/>
    <col min="7165" max="7165" width="0" style="96" hidden="1" customWidth="1"/>
    <col min="7166" max="7167" width="12.875" style="96" customWidth="1"/>
    <col min="7168" max="7168" width="12.125" style="96" customWidth="1"/>
    <col min="7169" max="7169" width="32.875" style="96" customWidth="1"/>
    <col min="7170" max="7170" width="0" style="96" hidden="1" customWidth="1"/>
    <col min="7171" max="7172" width="12.75" style="96" customWidth="1"/>
    <col min="7173" max="7173" width="11.75" style="96" customWidth="1"/>
    <col min="7174" max="7419" width="9" style="96"/>
    <col min="7420" max="7420" width="30.375" style="96" customWidth="1"/>
    <col min="7421" max="7421" width="0" style="96" hidden="1" customWidth="1"/>
    <col min="7422" max="7423" width="12.875" style="96" customWidth="1"/>
    <col min="7424" max="7424" width="12.125" style="96" customWidth="1"/>
    <col min="7425" max="7425" width="32.875" style="96" customWidth="1"/>
    <col min="7426" max="7426" width="0" style="96" hidden="1" customWidth="1"/>
    <col min="7427" max="7428" width="12.75" style="96" customWidth="1"/>
    <col min="7429" max="7429" width="11.75" style="96" customWidth="1"/>
    <col min="7430" max="7675" width="9" style="96"/>
    <col min="7676" max="7676" width="30.375" style="96" customWidth="1"/>
    <col min="7677" max="7677" width="0" style="96" hidden="1" customWidth="1"/>
    <col min="7678" max="7679" width="12.875" style="96" customWidth="1"/>
    <col min="7680" max="7680" width="12.125" style="96" customWidth="1"/>
    <col min="7681" max="7681" width="32.875" style="96" customWidth="1"/>
    <col min="7682" max="7682" width="0" style="96" hidden="1" customWidth="1"/>
    <col min="7683" max="7684" width="12.75" style="96" customWidth="1"/>
    <col min="7685" max="7685" width="11.75" style="96" customWidth="1"/>
    <col min="7686" max="7931" width="9" style="96"/>
    <col min="7932" max="7932" width="30.375" style="96" customWidth="1"/>
    <col min="7933" max="7933" width="0" style="96" hidden="1" customWidth="1"/>
    <col min="7934" max="7935" width="12.875" style="96" customWidth="1"/>
    <col min="7936" max="7936" width="12.125" style="96" customWidth="1"/>
    <col min="7937" max="7937" width="32.875" style="96" customWidth="1"/>
    <col min="7938" max="7938" width="0" style="96" hidden="1" customWidth="1"/>
    <col min="7939" max="7940" width="12.75" style="96" customWidth="1"/>
    <col min="7941" max="7941" width="11.75" style="96" customWidth="1"/>
    <col min="7942" max="8187" width="9" style="96"/>
    <col min="8188" max="8188" width="30.375" style="96" customWidth="1"/>
    <col min="8189" max="8189" width="0" style="96" hidden="1" customWidth="1"/>
    <col min="8190" max="8191" width="12.875" style="96" customWidth="1"/>
    <col min="8192" max="8192" width="12.125" style="96" customWidth="1"/>
    <col min="8193" max="8193" width="32.875" style="96" customWidth="1"/>
    <col min="8194" max="8194" width="0" style="96" hidden="1" customWidth="1"/>
    <col min="8195" max="8196" width="12.75" style="96" customWidth="1"/>
    <col min="8197" max="8197" width="11.75" style="96" customWidth="1"/>
    <col min="8198" max="8443" width="9" style="96"/>
    <col min="8444" max="8444" width="30.375" style="96" customWidth="1"/>
    <col min="8445" max="8445" width="0" style="96" hidden="1" customWidth="1"/>
    <col min="8446" max="8447" width="12.875" style="96" customWidth="1"/>
    <col min="8448" max="8448" width="12.125" style="96" customWidth="1"/>
    <col min="8449" max="8449" width="32.875" style="96" customWidth="1"/>
    <col min="8450" max="8450" width="0" style="96" hidden="1" customWidth="1"/>
    <col min="8451" max="8452" width="12.75" style="96" customWidth="1"/>
    <col min="8453" max="8453" width="11.75" style="96" customWidth="1"/>
    <col min="8454" max="8699" width="9" style="96"/>
    <col min="8700" max="8700" width="30.375" style="96" customWidth="1"/>
    <col min="8701" max="8701" width="0" style="96" hidden="1" customWidth="1"/>
    <col min="8702" max="8703" width="12.875" style="96" customWidth="1"/>
    <col min="8704" max="8704" width="12.125" style="96" customWidth="1"/>
    <col min="8705" max="8705" width="32.875" style="96" customWidth="1"/>
    <col min="8706" max="8706" width="0" style="96" hidden="1" customWidth="1"/>
    <col min="8707" max="8708" width="12.75" style="96" customWidth="1"/>
    <col min="8709" max="8709" width="11.75" style="96" customWidth="1"/>
    <col min="8710" max="8955" width="9" style="96"/>
    <col min="8956" max="8956" width="30.375" style="96" customWidth="1"/>
    <col min="8957" max="8957" width="0" style="96" hidden="1" customWidth="1"/>
    <col min="8958" max="8959" width="12.875" style="96" customWidth="1"/>
    <col min="8960" max="8960" width="12.125" style="96" customWidth="1"/>
    <col min="8961" max="8961" width="32.875" style="96" customWidth="1"/>
    <col min="8962" max="8962" width="0" style="96" hidden="1" customWidth="1"/>
    <col min="8963" max="8964" width="12.75" style="96" customWidth="1"/>
    <col min="8965" max="8965" width="11.75" style="96" customWidth="1"/>
    <col min="8966" max="9211" width="9" style="96"/>
    <col min="9212" max="9212" width="30.375" style="96" customWidth="1"/>
    <col min="9213" max="9213" width="0" style="96" hidden="1" customWidth="1"/>
    <col min="9214" max="9215" width="12.875" style="96" customWidth="1"/>
    <col min="9216" max="9216" width="12.125" style="96" customWidth="1"/>
    <col min="9217" max="9217" width="32.875" style="96" customWidth="1"/>
    <col min="9218" max="9218" width="0" style="96" hidden="1" customWidth="1"/>
    <col min="9219" max="9220" width="12.75" style="96" customWidth="1"/>
    <col min="9221" max="9221" width="11.75" style="96" customWidth="1"/>
    <col min="9222" max="9467" width="9" style="96"/>
    <col min="9468" max="9468" width="30.375" style="96" customWidth="1"/>
    <col min="9469" max="9469" width="0" style="96" hidden="1" customWidth="1"/>
    <col min="9470" max="9471" width="12.875" style="96" customWidth="1"/>
    <col min="9472" max="9472" width="12.125" style="96" customWidth="1"/>
    <col min="9473" max="9473" width="32.875" style="96" customWidth="1"/>
    <col min="9474" max="9474" width="0" style="96" hidden="1" customWidth="1"/>
    <col min="9475" max="9476" width="12.75" style="96" customWidth="1"/>
    <col min="9477" max="9477" width="11.75" style="96" customWidth="1"/>
    <col min="9478" max="9723" width="9" style="96"/>
    <col min="9724" max="9724" width="30.375" style="96" customWidth="1"/>
    <col min="9725" max="9725" width="0" style="96" hidden="1" customWidth="1"/>
    <col min="9726" max="9727" width="12.875" style="96" customWidth="1"/>
    <col min="9728" max="9728" width="12.125" style="96" customWidth="1"/>
    <col min="9729" max="9729" width="32.875" style="96" customWidth="1"/>
    <col min="9730" max="9730" width="0" style="96" hidden="1" customWidth="1"/>
    <col min="9731" max="9732" width="12.75" style="96" customWidth="1"/>
    <col min="9733" max="9733" width="11.75" style="96" customWidth="1"/>
    <col min="9734" max="9979" width="9" style="96"/>
    <col min="9980" max="9980" width="30.375" style="96" customWidth="1"/>
    <col min="9981" max="9981" width="0" style="96" hidden="1" customWidth="1"/>
    <col min="9982" max="9983" width="12.875" style="96" customWidth="1"/>
    <col min="9984" max="9984" width="12.125" style="96" customWidth="1"/>
    <col min="9985" max="9985" width="32.875" style="96" customWidth="1"/>
    <col min="9986" max="9986" width="0" style="96" hidden="1" customWidth="1"/>
    <col min="9987" max="9988" width="12.75" style="96" customWidth="1"/>
    <col min="9989" max="9989" width="11.75" style="96" customWidth="1"/>
    <col min="9990" max="10235" width="9" style="96"/>
    <col min="10236" max="10236" width="30.375" style="96" customWidth="1"/>
    <col min="10237" max="10237" width="0" style="96" hidden="1" customWidth="1"/>
    <col min="10238" max="10239" width="12.875" style="96" customWidth="1"/>
    <col min="10240" max="10240" width="12.125" style="96" customWidth="1"/>
    <col min="10241" max="10241" width="32.875" style="96" customWidth="1"/>
    <col min="10242" max="10242" width="0" style="96" hidden="1" customWidth="1"/>
    <col min="10243" max="10244" width="12.75" style="96" customWidth="1"/>
    <col min="10245" max="10245" width="11.75" style="96" customWidth="1"/>
    <col min="10246" max="10491" width="9" style="96"/>
    <col min="10492" max="10492" width="30.375" style="96" customWidth="1"/>
    <col min="10493" max="10493" width="0" style="96" hidden="1" customWidth="1"/>
    <col min="10494" max="10495" width="12.875" style="96" customWidth="1"/>
    <col min="10496" max="10496" width="12.125" style="96" customWidth="1"/>
    <col min="10497" max="10497" width="32.875" style="96" customWidth="1"/>
    <col min="10498" max="10498" width="0" style="96" hidden="1" customWidth="1"/>
    <col min="10499" max="10500" width="12.75" style="96" customWidth="1"/>
    <col min="10501" max="10501" width="11.75" style="96" customWidth="1"/>
    <col min="10502" max="10747" width="9" style="96"/>
    <col min="10748" max="10748" width="30.375" style="96" customWidth="1"/>
    <col min="10749" max="10749" width="0" style="96" hidden="1" customWidth="1"/>
    <col min="10750" max="10751" width="12.875" style="96" customWidth="1"/>
    <col min="10752" max="10752" width="12.125" style="96" customWidth="1"/>
    <col min="10753" max="10753" width="32.875" style="96" customWidth="1"/>
    <col min="10754" max="10754" width="0" style="96" hidden="1" customWidth="1"/>
    <col min="10755" max="10756" width="12.75" style="96" customWidth="1"/>
    <col min="10757" max="10757" width="11.75" style="96" customWidth="1"/>
    <col min="10758" max="11003" width="9" style="96"/>
    <col min="11004" max="11004" width="30.375" style="96" customWidth="1"/>
    <col min="11005" max="11005" width="0" style="96" hidden="1" customWidth="1"/>
    <col min="11006" max="11007" width="12.875" style="96" customWidth="1"/>
    <col min="11008" max="11008" width="12.125" style="96" customWidth="1"/>
    <col min="11009" max="11009" width="32.875" style="96" customWidth="1"/>
    <col min="11010" max="11010" width="0" style="96" hidden="1" customWidth="1"/>
    <col min="11011" max="11012" width="12.75" style="96" customWidth="1"/>
    <col min="11013" max="11013" width="11.75" style="96" customWidth="1"/>
    <col min="11014" max="11259" width="9" style="96"/>
    <col min="11260" max="11260" width="30.375" style="96" customWidth="1"/>
    <col min="11261" max="11261" width="0" style="96" hidden="1" customWidth="1"/>
    <col min="11262" max="11263" width="12.875" style="96" customWidth="1"/>
    <col min="11264" max="11264" width="12.125" style="96" customWidth="1"/>
    <col min="11265" max="11265" width="32.875" style="96" customWidth="1"/>
    <col min="11266" max="11266" width="0" style="96" hidden="1" customWidth="1"/>
    <col min="11267" max="11268" width="12.75" style="96" customWidth="1"/>
    <col min="11269" max="11269" width="11.75" style="96" customWidth="1"/>
    <col min="11270" max="11515" width="9" style="96"/>
    <col min="11516" max="11516" width="30.375" style="96" customWidth="1"/>
    <col min="11517" max="11517" width="0" style="96" hidden="1" customWidth="1"/>
    <col min="11518" max="11519" width="12.875" style="96" customWidth="1"/>
    <col min="11520" max="11520" width="12.125" style="96" customWidth="1"/>
    <col min="11521" max="11521" width="32.875" style="96" customWidth="1"/>
    <col min="11522" max="11522" width="0" style="96" hidden="1" customWidth="1"/>
    <col min="11523" max="11524" width="12.75" style="96" customWidth="1"/>
    <col min="11525" max="11525" width="11.75" style="96" customWidth="1"/>
    <col min="11526" max="11771" width="9" style="96"/>
    <col min="11772" max="11772" width="30.375" style="96" customWidth="1"/>
    <col min="11773" max="11773" width="0" style="96" hidden="1" customWidth="1"/>
    <col min="11774" max="11775" width="12.875" style="96" customWidth="1"/>
    <col min="11776" max="11776" width="12.125" style="96" customWidth="1"/>
    <col min="11777" max="11777" width="32.875" style="96" customWidth="1"/>
    <col min="11778" max="11778" width="0" style="96" hidden="1" customWidth="1"/>
    <col min="11779" max="11780" width="12.75" style="96" customWidth="1"/>
    <col min="11781" max="11781" width="11.75" style="96" customWidth="1"/>
    <col min="11782" max="12027" width="9" style="96"/>
    <col min="12028" max="12028" width="30.375" style="96" customWidth="1"/>
    <col min="12029" max="12029" width="0" style="96" hidden="1" customWidth="1"/>
    <col min="12030" max="12031" width="12.875" style="96" customWidth="1"/>
    <col min="12032" max="12032" width="12.125" style="96" customWidth="1"/>
    <col min="12033" max="12033" width="32.875" style="96" customWidth="1"/>
    <col min="12034" max="12034" width="0" style="96" hidden="1" customWidth="1"/>
    <col min="12035" max="12036" width="12.75" style="96" customWidth="1"/>
    <col min="12037" max="12037" width="11.75" style="96" customWidth="1"/>
    <col min="12038" max="12283" width="9" style="96"/>
    <col min="12284" max="12284" width="30.375" style="96" customWidth="1"/>
    <col min="12285" max="12285" width="0" style="96" hidden="1" customWidth="1"/>
    <col min="12286" max="12287" width="12.875" style="96" customWidth="1"/>
    <col min="12288" max="12288" width="12.125" style="96" customWidth="1"/>
    <col min="12289" max="12289" width="32.875" style="96" customWidth="1"/>
    <col min="12290" max="12290" width="0" style="96" hidden="1" customWidth="1"/>
    <col min="12291" max="12292" width="12.75" style="96" customWidth="1"/>
    <col min="12293" max="12293" width="11.75" style="96" customWidth="1"/>
    <col min="12294" max="12539" width="9" style="96"/>
    <col min="12540" max="12540" width="30.375" style="96" customWidth="1"/>
    <col min="12541" max="12541" width="0" style="96" hidden="1" customWidth="1"/>
    <col min="12542" max="12543" width="12.875" style="96" customWidth="1"/>
    <col min="12544" max="12544" width="12.125" style="96" customWidth="1"/>
    <col min="12545" max="12545" width="32.875" style="96" customWidth="1"/>
    <col min="12546" max="12546" width="0" style="96" hidden="1" customWidth="1"/>
    <col min="12547" max="12548" width="12.75" style="96" customWidth="1"/>
    <col min="12549" max="12549" width="11.75" style="96" customWidth="1"/>
    <col min="12550" max="12795" width="9" style="96"/>
    <col min="12796" max="12796" width="30.375" style="96" customWidth="1"/>
    <col min="12797" max="12797" width="0" style="96" hidden="1" customWidth="1"/>
    <col min="12798" max="12799" width="12.875" style="96" customWidth="1"/>
    <col min="12800" max="12800" width="12.125" style="96" customWidth="1"/>
    <col min="12801" max="12801" width="32.875" style="96" customWidth="1"/>
    <col min="12802" max="12802" width="0" style="96" hidden="1" customWidth="1"/>
    <col min="12803" max="12804" width="12.75" style="96" customWidth="1"/>
    <col min="12805" max="12805" width="11.75" style="96" customWidth="1"/>
    <col min="12806" max="13051" width="9" style="96"/>
    <col min="13052" max="13052" width="30.375" style="96" customWidth="1"/>
    <col min="13053" max="13053" width="0" style="96" hidden="1" customWidth="1"/>
    <col min="13054" max="13055" width="12.875" style="96" customWidth="1"/>
    <col min="13056" max="13056" width="12.125" style="96" customWidth="1"/>
    <col min="13057" max="13057" width="32.875" style="96" customWidth="1"/>
    <col min="13058" max="13058" width="0" style="96" hidden="1" customWidth="1"/>
    <col min="13059" max="13060" width="12.75" style="96" customWidth="1"/>
    <col min="13061" max="13061" width="11.75" style="96" customWidth="1"/>
    <col min="13062" max="13307" width="9" style="96"/>
    <col min="13308" max="13308" width="30.375" style="96" customWidth="1"/>
    <col min="13309" max="13309" width="0" style="96" hidden="1" customWidth="1"/>
    <col min="13310" max="13311" width="12.875" style="96" customWidth="1"/>
    <col min="13312" max="13312" width="12.125" style="96" customWidth="1"/>
    <col min="13313" max="13313" width="32.875" style="96" customWidth="1"/>
    <col min="13314" max="13314" width="0" style="96" hidden="1" customWidth="1"/>
    <col min="13315" max="13316" width="12.75" style="96" customWidth="1"/>
    <col min="13317" max="13317" width="11.75" style="96" customWidth="1"/>
    <col min="13318" max="13563" width="9" style="96"/>
    <col min="13564" max="13564" width="30.375" style="96" customWidth="1"/>
    <col min="13565" max="13565" width="0" style="96" hidden="1" customWidth="1"/>
    <col min="13566" max="13567" width="12.875" style="96" customWidth="1"/>
    <col min="13568" max="13568" width="12.125" style="96" customWidth="1"/>
    <col min="13569" max="13569" width="32.875" style="96" customWidth="1"/>
    <col min="13570" max="13570" width="0" style="96" hidden="1" customWidth="1"/>
    <col min="13571" max="13572" width="12.75" style="96" customWidth="1"/>
    <col min="13573" max="13573" width="11.75" style="96" customWidth="1"/>
    <col min="13574" max="13819" width="9" style="96"/>
    <col min="13820" max="13820" width="30.375" style="96" customWidth="1"/>
    <col min="13821" max="13821" width="0" style="96" hidden="1" customWidth="1"/>
    <col min="13822" max="13823" width="12.875" style="96" customWidth="1"/>
    <col min="13824" max="13824" width="12.125" style="96" customWidth="1"/>
    <col min="13825" max="13825" width="32.875" style="96" customWidth="1"/>
    <col min="13826" max="13826" width="0" style="96" hidden="1" customWidth="1"/>
    <col min="13827" max="13828" width="12.75" style="96" customWidth="1"/>
    <col min="13829" max="13829" width="11.75" style="96" customWidth="1"/>
    <col min="13830" max="14075" width="9" style="96"/>
    <col min="14076" max="14076" width="30.375" style="96" customWidth="1"/>
    <col min="14077" max="14077" width="0" style="96" hidden="1" customWidth="1"/>
    <col min="14078" max="14079" width="12.875" style="96" customWidth="1"/>
    <col min="14080" max="14080" width="12.125" style="96" customWidth="1"/>
    <col min="14081" max="14081" width="32.875" style="96" customWidth="1"/>
    <col min="14082" max="14082" width="0" style="96" hidden="1" customWidth="1"/>
    <col min="14083" max="14084" width="12.75" style="96" customWidth="1"/>
    <col min="14085" max="14085" width="11.75" style="96" customWidth="1"/>
    <col min="14086" max="14331" width="9" style="96"/>
    <col min="14332" max="14332" width="30.375" style="96" customWidth="1"/>
    <col min="14333" max="14333" width="0" style="96" hidden="1" customWidth="1"/>
    <col min="14334" max="14335" width="12.875" style="96" customWidth="1"/>
    <col min="14336" max="14336" width="12.125" style="96" customWidth="1"/>
    <col min="14337" max="14337" width="32.875" style="96" customWidth="1"/>
    <col min="14338" max="14338" width="0" style="96" hidden="1" customWidth="1"/>
    <col min="14339" max="14340" width="12.75" style="96" customWidth="1"/>
    <col min="14341" max="14341" width="11.75" style="96" customWidth="1"/>
    <col min="14342" max="14587" width="9" style="96"/>
    <col min="14588" max="14588" width="30.375" style="96" customWidth="1"/>
    <col min="14589" max="14589" width="0" style="96" hidden="1" customWidth="1"/>
    <col min="14590" max="14591" width="12.875" style="96" customWidth="1"/>
    <col min="14592" max="14592" width="12.125" style="96" customWidth="1"/>
    <col min="14593" max="14593" width="32.875" style="96" customWidth="1"/>
    <col min="14594" max="14594" width="0" style="96" hidden="1" customWidth="1"/>
    <col min="14595" max="14596" width="12.75" style="96" customWidth="1"/>
    <col min="14597" max="14597" width="11.75" style="96" customWidth="1"/>
    <col min="14598" max="14843" width="9" style="96"/>
    <col min="14844" max="14844" width="30.375" style="96" customWidth="1"/>
    <col min="14845" max="14845" width="0" style="96" hidden="1" customWidth="1"/>
    <col min="14846" max="14847" width="12.875" style="96" customWidth="1"/>
    <col min="14848" max="14848" width="12.125" style="96" customWidth="1"/>
    <col min="14849" max="14849" width="32.875" style="96" customWidth="1"/>
    <col min="14850" max="14850" width="0" style="96" hidden="1" customWidth="1"/>
    <col min="14851" max="14852" width="12.75" style="96" customWidth="1"/>
    <col min="14853" max="14853" width="11.75" style="96" customWidth="1"/>
    <col min="14854" max="15099" width="9" style="96"/>
    <col min="15100" max="15100" width="30.375" style="96" customWidth="1"/>
    <col min="15101" max="15101" width="0" style="96" hidden="1" customWidth="1"/>
    <col min="15102" max="15103" width="12.875" style="96" customWidth="1"/>
    <col min="15104" max="15104" width="12.125" style="96" customWidth="1"/>
    <col min="15105" max="15105" width="32.875" style="96" customWidth="1"/>
    <col min="15106" max="15106" width="0" style="96" hidden="1" customWidth="1"/>
    <col min="15107" max="15108" width="12.75" style="96" customWidth="1"/>
    <col min="15109" max="15109" width="11.75" style="96" customWidth="1"/>
    <col min="15110" max="15355" width="9" style="96"/>
    <col min="15356" max="15356" width="30.375" style="96" customWidth="1"/>
    <col min="15357" max="15357" width="0" style="96" hidden="1" customWidth="1"/>
    <col min="15358" max="15359" width="12.875" style="96" customWidth="1"/>
    <col min="15360" max="15360" width="12.125" style="96" customWidth="1"/>
    <col min="15361" max="15361" width="32.875" style="96" customWidth="1"/>
    <col min="15362" max="15362" width="0" style="96" hidden="1" customWidth="1"/>
    <col min="15363" max="15364" width="12.75" style="96" customWidth="1"/>
    <col min="15365" max="15365" width="11.75" style="96" customWidth="1"/>
    <col min="15366" max="15611" width="9" style="96"/>
    <col min="15612" max="15612" width="30.375" style="96" customWidth="1"/>
    <col min="15613" max="15613" width="0" style="96" hidden="1" customWidth="1"/>
    <col min="15614" max="15615" width="12.875" style="96" customWidth="1"/>
    <col min="15616" max="15616" width="12.125" style="96" customWidth="1"/>
    <col min="15617" max="15617" width="32.875" style="96" customWidth="1"/>
    <col min="15618" max="15618" width="0" style="96" hidden="1" customWidth="1"/>
    <col min="15619" max="15620" width="12.75" style="96" customWidth="1"/>
    <col min="15621" max="15621" width="11.75" style="96" customWidth="1"/>
    <col min="15622" max="15867" width="9" style="96"/>
    <col min="15868" max="15868" width="30.375" style="96" customWidth="1"/>
    <col min="15869" max="15869" width="0" style="96" hidden="1" customWidth="1"/>
    <col min="15870" max="15871" width="12.875" style="96" customWidth="1"/>
    <col min="15872" max="15872" width="12.125" style="96" customWidth="1"/>
    <col min="15873" max="15873" width="32.875" style="96" customWidth="1"/>
    <col min="15874" max="15874" width="0" style="96" hidden="1" customWidth="1"/>
    <col min="15875" max="15876" width="12.75" style="96" customWidth="1"/>
    <col min="15877" max="15877" width="11.75" style="96" customWidth="1"/>
    <col min="15878" max="16123" width="9" style="96"/>
    <col min="16124" max="16124" width="30.375" style="96" customWidth="1"/>
    <col min="16125" max="16125" width="0" style="96" hidden="1" customWidth="1"/>
    <col min="16126" max="16127" width="12.875" style="96" customWidth="1"/>
    <col min="16128" max="16128" width="12.125" style="96" customWidth="1"/>
    <col min="16129" max="16129" width="32.875" style="96" customWidth="1"/>
    <col min="16130" max="16130" width="0" style="96" hidden="1" customWidth="1"/>
    <col min="16131" max="16132" width="12.75" style="96" customWidth="1"/>
    <col min="16133" max="16133" width="11.75" style="96" customWidth="1"/>
    <col min="16134" max="16137" width="9" style="96"/>
    <col min="16138" max="16379" width="10" style="96"/>
    <col min="16380" max="16384" width="10" style="96" customWidth="1"/>
  </cols>
  <sheetData>
    <row r="1" spans="1:10" ht="21" customHeight="1">
      <c r="A1" s="95" t="s">
        <v>88</v>
      </c>
      <c r="B1" s="116"/>
      <c r="C1" s="116"/>
      <c r="D1" s="116"/>
    </row>
    <row r="2" spans="1:10" ht="24.75" customHeight="1">
      <c r="A2" s="125" t="s">
        <v>96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21" customHeight="1">
      <c r="A3" s="97"/>
      <c r="B3" s="97"/>
      <c r="C3" s="97"/>
      <c r="D3" s="97"/>
      <c r="E3" s="97"/>
      <c r="F3" s="97"/>
      <c r="G3" s="135"/>
      <c r="H3" s="135"/>
      <c r="I3" s="135"/>
      <c r="J3" s="135"/>
    </row>
    <row r="4" spans="1:10" s="98" customFormat="1" ht="28.5">
      <c r="A4" s="47" t="s">
        <v>1</v>
      </c>
      <c r="B4" s="83" t="s">
        <v>83</v>
      </c>
      <c r="C4" s="84" t="s">
        <v>84</v>
      </c>
      <c r="D4" s="84" t="s">
        <v>91</v>
      </c>
      <c r="E4" s="84" t="s">
        <v>92</v>
      </c>
      <c r="F4" s="47" t="s">
        <v>1</v>
      </c>
      <c r="G4" s="83" t="s">
        <v>83</v>
      </c>
      <c r="H4" s="84" t="s">
        <v>84</v>
      </c>
      <c r="I4" s="84" t="s">
        <v>91</v>
      </c>
      <c r="J4" s="84" t="s">
        <v>92</v>
      </c>
    </row>
    <row r="5" spans="1:10" s="98" customFormat="1" ht="27" customHeight="1">
      <c r="A5" s="47" t="s">
        <v>2</v>
      </c>
      <c r="B5" s="100">
        <f>SUM(B6:B7,B13,B14)</f>
        <v>358364</v>
      </c>
      <c r="C5" s="109">
        <f>SUM(C6:C7,C13,C14)</f>
        <v>509364</v>
      </c>
      <c r="D5" s="109">
        <f>SUM(D6:D7,D13,D14,D15,D16)</f>
        <v>525999</v>
      </c>
      <c r="E5" s="100"/>
      <c r="F5" s="47" t="s">
        <v>3</v>
      </c>
      <c r="G5" s="100">
        <f>SUM(G6,G19,G20,G21,G22)</f>
        <v>358364</v>
      </c>
      <c r="H5" s="100">
        <f>SUM(H6,H19,H20,H21,H22)</f>
        <v>289816</v>
      </c>
      <c r="I5" s="100">
        <f>SUM(I6,I19,I20,I21,I22)</f>
        <v>330723</v>
      </c>
      <c r="J5" s="100"/>
    </row>
    <row r="6" spans="1:10" ht="21" customHeight="1">
      <c r="A6" s="56" t="s">
        <v>4</v>
      </c>
      <c r="B6" s="100">
        <v>198364</v>
      </c>
      <c r="C6" s="100">
        <v>198364</v>
      </c>
      <c r="D6" s="100">
        <v>198364</v>
      </c>
      <c r="E6" s="100"/>
      <c r="F6" s="56" t="s">
        <v>5</v>
      </c>
      <c r="G6" s="100">
        <f>SUM(G7:G18)</f>
        <v>320748</v>
      </c>
      <c r="H6" s="100">
        <f>SUM(H7:H18)</f>
        <v>229683</v>
      </c>
      <c r="I6" s="100">
        <f>SUM(I7:I18)</f>
        <v>234049</v>
      </c>
      <c r="J6" s="88">
        <f>I6/243056-1</f>
        <v>-3.7057303666644725E-2</v>
      </c>
    </row>
    <row r="7" spans="1:10" ht="21" customHeight="1">
      <c r="A7" s="56" t="s">
        <v>6</v>
      </c>
      <c r="B7" s="100">
        <f>SUM(B8:B12)</f>
        <v>100000</v>
      </c>
      <c r="C7" s="109">
        <f>SUM(C8:C12)</f>
        <v>100000</v>
      </c>
      <c r="D7" s="109">
        <f>SUM(D8:D12)</f>
        <v>113399</v>
      </c>
      <c r="E7" s="88">
        <f>D7/100024-1</f>
        <v>0.13371790770215153</v>
      </c>
      <c r="F7" s="57" t="s">
        <v>15</v>
      </c>
      <c r="G7" s="117"/>
      <c r="H7" s="117"/>
      <c r="I7" s="117"/>
      <c r="J7" s="117"/>
    </row>
    <row r="8" spans="1:10" ht="21" customHeight="1">
      <c r="A8" s="57" t="s">
        <v>67</v>
      </c>
      <c r="B8" s="117">
        <v>87800</v>
      </c>
      <c r="C8" s="111">
        <v>87800</v>
      </c>
      <c r="D8" s="111">
        <v>107099</v>
      </c>
      <c r="E8" s="117"/>
      <c r="F8" s="57" t="s">
        <v>17</v>
      </c>
      <c r="G8" s="117">
        <v>86</v>
      </c>
      <c r="H8" s="117">
        <v>17</v>
      </c>
      <c r="I8" s="117">
        <v>17</v>
      </c>
      <c r="J8" s="117"/>
    </row>
    <row r="9" spans="1:10" ht="21" customHeight="1">
      <c r="A9" s="57" t="s">
        <v>68</v>
      </c>
      <c r="B9" s="117">
        <v>11000</v>
      </c>
      <c r="C9" s="111">
        <v>11000</v>
      </c>
      <c r="D9" s="111">
        <v>4815</v>
      </c>
      <c r="E9" s="117"/>
      <c r="F9" s="57" t="s">
        <v>19</v>
      </c>
      <c r="G9" s="117">
        <v>6548</v>
      </c>
      <c r="H9" s="117">
        <v>784</v>
      </c>
      <c r="I9" s="117">
        <v>636</v>
      </c>
      <c r="J9" s="117"/>
    </row>
    <row r="10" spans="1:10" ht="21" customHeight="1">
      <c r="A10" s="57" t="s">
        <v>69</v>
      </c>
      <c r="B10" s="117">
        <v>200</v>
      </c>
      <c r="C10" s="111">
        <v>200</v>
      </c>
      <c r="D10" s="111">
        <v>300</v>
      </c>
      <c r="E10" s="117"/>
      <c r="F10" s="57" t="s">
        <v>25</v>
      </c>
      <c r="G10" s="117">
        <v>184046</v>
      </c>
      <c r="H10" s="117">
        <v>52351</v>
      </c>
      <c r="I10" s="117">
        <v>55249</v>
      </c>
      <c r="J10" s="117"/>
    </row>
    <row r="11" spans="1:10" ht="21" customHeight="1">
      <c r="A11" s="57" t="s">
        <v>70</v>
      </c>
      <c r="B11" s="117">
        <v>500</v>
      </c>
      <c r="C11" s="111">
        <v>500</v>
      </c>
      <c r="D11" s="111">
        <v>352</v>
      </c>
      <c r="E11" s="117"/>
      <c r="F11" s="57" t="s">
        <v>27</v>
      </c>
      <c r="G11" s="117">
        <v>101736</v>
      </c>
      <c r="H11" s="117">
        <v>21517</v>
      </c>
      <c r="I11" s="117">
        <v>21672</v>
      </c>
      <c r="J11" s="117"/>
    </row>
    <row r="12" spans="1:10" ht="21" customHeight="1">
      <c r="A12" s="57" t="s">
        <v>71</v>
      </c>
      <c r="B12" s="117">
        <v>500</v>
      </c>
      <c r="C12" s="111">
        <v>500</v>
      </c>
      <c r="D12" s="111">
        <v>833</v>
      </c>
      <c r="E12" s="117"/>
      <c r="F12" s="57" t="s">
        <v>29</v>
      </c>
      <c r="G12" s="117">
        <v>0</v>
      </c>
      <c r="H12" s="117"/>
      <c r="I12" s="117"/>
      <c r="J12" s="117"/>
    </row>
    <row r="13" spans="1:10" ht="21" customHeight="1">
      <c r="A13" s="49" t="s">
        <v>54</v>
      </c>
      <c r="B13" s="100">
        <v>60000</v>
      </c>
      <c r="C13" s="109">
        <v>50000</v>
      </c>
      <c r="D13" s="109">
        <v>46283</v>
      </c>
      <c r="E13" s="117"/>
      <c r="F13" s="57" t="s">
        <v>31</v>
      </c>
      <c r="G13" s="117">
        <v>0</v>
      </c>
      <c r="H13" s="117"/>
      <c r="I13" s="117"/>
      <c r="J13" s="117"/>
    </row>
    <row r="14" spans="1:10" ht="21" customHeight="1">
      <c r="A14" s="56" t="s">
        <v>61</v>
      </c>
      <c r="B14" s="100"/>
      <c r="C14" s="109">
        <v>161000</v>
      </c>
      <c r="D14" s="109">
        <v>161000</v>
      </c>
      <c r="E14" s="117"/>
      <c r="F14" s="57" t="s">
        <v>33</v>
      </c>
      <c r="G14" s="117">
        <v>0</v>
      </c>
      <c r="H14" s="117"/>
      <c r="I14" s="117"/>
      <c r="J14" s="117"/>
    </row>
    <row r="15" spans="1:10" s="118" customFormat="1" ht="21" customHeight="1">
      <c r="A15" s="17" t="s">
        <v>119</v>
      </c>
      <c r="B15" s="109"/>
      <c r="C15" s="109"/>
      <c r="D15" s="109">
        <v>6953</v>
      </c>
      <c r="E15" s="100"/>
      <c r="F15" s="57" t="s">
        <v>47</v>
      </c>
      <c r="G15" s="117">
        <v>5132</v>
      </c>
      <c r="H15" s="117">
        <v>135425</v>
      </c>
      <c r="I15" s="117">
        <v>135437</v>
      </c>
      <c r="J15" s="117"/>
    </row>
    <row r="16" spans="1:10" ht="21" customHeight="1">
      <c r="A16" s="17"/>
      <c r="B16" s="109"/>
      <c r="C16" s="109"/>
      <c r="D16" s="109"/>
      <c r="E16" s="100"/>
      <c r="F16" s="57" t="s">
        <v>72</v>
      </c>
      <c r="G16" s="117">
        <v>7390</v>
      </c>
      <c r="H16" s="117">
        <v>5000</v>
      </c>
      <c r="I16" s="117">
        <v>6451</v>
      </c>
      <c r="J16" s="117"/>
    </row>
    <row r="17" spans="1:10" ht="21" customHeight="1">
      <c r="A17" s="56"/>
      <c r="B17" s="100"/>
      <c r="C17" s="100"/>
      <c r="D17" s="100"/>
      <c r="E17" s="100"/>
      <c r="F17" s="57" t="s">
        <v>49</v>
      </c>
      <c r="G17" s="117">
        <v>15809</v>
      </c>
      <c r="H17" s="117">
        <v>14588</v>
      </c>
      <c r="I17" s="117">
        <v>14587</v>
      </c>
      <c r="J17" s="117"/>
    </row>
    <row r="18" spans="1:10" ht="21" customHeight="1">
      <c r="A18" s="62"/>
      <c r="B18" s="117"/>
      <c r="C18" s="117"/>
      <c r="D18" s="117"/>
      <c r="E18" s="117"/>
      <c r="F18" s="57" t="s">
        <v>73</v>
      </c>
      <c r="G18" s="119">
        <v>1</v>
      </c>
      <c r="H18" s="119">
        <v>1</v>
      </c>
      <c r="I18" s="100"/>
      <c r="J18" s="56"/>
    </row>
    <row r="19" spans="1:10" ht="21" customHeight="1">
      <c r="A19" s="54"/>
      <c r="B19" s="117"/>
      <c r="C19" s="117"/>
      <c r="D19" s="117"/>
      <c r="E19" s="117"/>
      <c r="F19" s="56" t="s">
        <v>55</v>
      </c>
      <c r="G19" s="56">
        <v>2000</v>
      </c>
      <c r="H19" s="56">
        <v>2000</v>
      </c>
      <c r="I19" s="56">
        <v>2033</v>
      </c>
      <c r="J19" s="100"/>
    </row>
    <row r="20" spans="1:10" ht="21" customHeight="1">
      <c r="A20" s="54"/>
      <c r="B20" s="117"/>
      <c r="C20" s="117"/>
      <c r="D20" s="117"/>
      <c r="E20" s="120"/>
      <c r="F20" s="49" t="s">
        <v>74</v>
      </c>
      <c r="G20" s="100">
        <v>27600</v>
      </c>
      <c r="H20" s="100">
        <v>44600</v>
      </c>
      <c r="I20" s="100">
        <v>80766</v>
      </c>
      <c r="J20" s="100"/>
    </row>
    <row r="21" spans="1:10" ht="21" customHeight="1">
      <c r="A21" s="54"/>
      <c r="B21" s="117"/>
      <c r="C21" s="117"/>
      <c r="D21" s="117"/>
      <c r="E21" s="120"/>
      <c r="F21" s="49" t="s">
        <v>75</v>
      </c>
      <c r="G21" s="100"/>
      <c r="H21" s="100">
        <v>1000</v>
      </c>
      <c r="I21" s="100">
        <v>1000</v>
      </c>
      <c r="J21" s="117"/>
    </row>
    <row r="22" spans="1:10" ht="21" customHeight="1">
      <c r="A22" s="102"/>
      <c r="B22" s="56"/>
      <c r="C22" s="56"/>
      <c r="D22" s="56"/>
      <c r="E22" s="56"/>
      <c r="F22" s="49" t="s">
        <v>82</v>
      </c>
      <c r="G22" s="100">
        <v>8016</v>
      </c>
      <c r="H22" s="100">
        <v>12533</v>
      </c>
      <c r="I22" s="100">
        <v>12875</v>
      </c>
      <c r="J22" s="100"/>
    </row>
    <row r="23" spans="1:10" s="118" customFormat="1" ht="21" customHeight="1">
      <c r="A23" s="127" t="s">
        <v>64</v>
      </c>
      <c r="B23" s="127"/>
      <c r="C23" s="127"/>
      <c r="D23" s="127"/>
      <c r="E23" s="127"/>
      <c r="F23" s="104" t="s">
        <v>80</v>
      </c>
      <c r="G23" s="100">
        <f>B5-G5</f>
        <v>0</v>
      </c>
      <c r="H23" s="100">
        <f>C5-H5</f>
        <v>219548</v>
      </c>
      <c r="I23" s="100">
        <f>D5-I5</f>
        <v>195276</v>
      </c>
      <c r="J23" s="100"/>
    </row>
    <row r="24" spans="1:10" ht="21" customHeight="1">
      <c r="A24" s="127"/>
      <c r="B24" s="127"/>
      <c r="C24" s="127"/>
      <c r="D24" s="127"/>
      <c r="E24" s="127"/>
      <c r="F24" s="62" t="s">
        <v>81</v>
      </c>
      <c r="G24" s="54">
        <f>G23</f>
        <v>0</v>
      </c>
      <c r="H24" s="54">
        <f>H23</f>
        <v>219548</v>
      </c>
      <c r="I24" s="54">
        <f>I23</f>
        <v>195276</v>
      </c>
      <c r="J24" s="54"/>
    </row>
    <row r="25" spans="1:10" ht="21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</row>
    <row r="26" spans="1:10" ht="21" customHeight="1">
      <c r="A26" s="121"/>
      <c r="B26" s="121"/>
      <c r="C26" s="121"/>
      <c r="D26" s="121"/>
      <c r="E26" s="121"/>
      <c r="F26" s="121"/>
      <c r="H26" s="121"/>
      <c r="I26" s="121"/>
      <c r="J26" s="121"/>
    </row>
    <row r="27" spans="1:10" ht="21" customHeight="1">
      <c r="A27" s="121"/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0" ht="21" customHeight="1">
      <c r="A28" s="121"/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0" ht="21" customHeight="1">
      <c r="A29" s="121"/>
      <c r="B29" s="121"/>
      <c r="C29" s="121"/>
      <c r="D29" s="121"/>
      <c r="E29" s="121"/>
      <c r="F29" s="121"/>
      <c r="G29" s="121"/>
      <c r="H29" s="121"/>
      <c r="I29" s="121"/>
      <c r="J29" s="121"/>
    </row>
    <row r="30" spans="1:10" ht="21" customHeight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</row>
    <row r="31" spans="1:10" ht="21" customHeight="1">
      <c r="A31" s="121"/>
      <c r="B31" s="121"/>
      <c r="C31" s="121"/>
      <c r="D31" s="121"/>
      <c r="E31" s="121"/>
      <c r="F31" s="121"/>
      <c r="G31" s="121"/>
      <c r="H31" s="121"/>
      <c r="I31" s="121"/>
      <c r="J31" s="121"/>
    </row>
    <row r="32" spans="1:10" ht="21" customHeight="1">
      <c r="A32" s="121"/>
      <c r="B32" s="121"/>
      <c r="C32" s="121"/>
      <c r="D32" s="121"/>
      <c r="E32" s="121"/>
      <c r="F32" s="121"/>
      <c r="G32" s="121"/>
      <c r="H32" s="121"/>
      <c r="I32" s="121"/>
      <c r="J32" s="121"/>
    </row>
    <row r="33" spans="1:10" ht="21" customHeight="1">
      <c r="A33" s="121"/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 ht="21" customHeight="1">
      <c r="A34" s="121"/>
      <c r="B34" s="121"/>
      <c r="C34" s="121"/>
      <c r="D34" s="121"/>
      <c r="E34" s="121"/>
      <c r="F34" s="121"/>
      <c r="G34" s="121"/>
      <c r="H34" s="121"/>
      <c r="I34" s="121"/>
      <c r="J34" s="121"/>
    </row>
    <row r="35" spans="1:10" ht="21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</row>
    <row r="36" spans="1:10" ht="21" customHeight="1">
      <c r="A36" s="121"/>
      <c r="B36" s="121"/>
      <c r="C36" s="121"/>
      <c r="D36" s="121"/>
      <c r="E36" s="121"/>
      <c r="F36" s="121"/>
      <c r="G36" s="121"/>
      <c r="H36" s="121"/>
      <c r="I36" s="121"/>
      <c r="J36" s="121"/>
    </row>
    <row r="37" spans="1:10" ht="21" customHeigh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  <row r="38" spans="1:10" ht="21" customHeight="1">
      <c r="A38" s="121"/>
      <c r="B38" s="121"/>
      <c r="C38" s="121"/>
      <c r="D38" s="121"/>
      <c r="E38" s="121"/>
      <c r="F38" s="121"/>
      <c r="G38" s="121"/>
      <c r="H38" s="121"/>
      <c r="I38" s="121"/>
      <c r="J38" s="121"/>
    </row>
  </sheetData>
  <mergeCells count="3">
    <mergeCell ref="A2:J2"/>
    <mergeCell ref="G3:J3"/>
    <mergeCell ref="A23:E24"/>
  </mergeCells>
  <phoneticPr fontId="3" type="noConversion"/>
  <printOptions horizontalCentered="1"/>
  <pageMargins left="0.27559055118110237" right="0.31496062992125984" top="0.51181102362204722" bottom="0.39370078740157483" header="0.15748031496062992" footer="0.31496062992125984"/>
  <pageSetup paperSize="9" scale="85" orientation="landscape" r:id="rId1"/>
  <headerFooter alignWithMargins="0">
    <oddFooter>&amp;C—4—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16" sqref="K16"/>
    </sheetView>
  </sheetViews>
  <sheetFormatPr defaultColWidth="10" defaultRowHeight="21" customHeight="1"/>
  <cols>
    <col min="1" max="1" width="25.625" style="2" customWidth="1"/>
    <col min="2" max="4" width="12" style="2" customWidth="1"/>
    <col min="5" max="5" width="10.75" style="2" customWidth="1"/>
    <col min="6" max="6" width="25.625" style="2" customWidth="1"/>
    <col min="7" max="9" width="10.25" style="2" customWidth="1"/>
    <col min="10" max="10" width="10.375" style="2" customWidth="1"/>
    <col min="11" max="16384" width="10" style="2"/>
  </cols>
  <sheetData>
    <row r="1" spans="1:10" ht="21" customHeight="1">
      <c r="A1" s="73" t="s">
        <v>113</v>
      </c>
    </row>
    <row r="2" spans="1:10" ht="24.75" customHeight="1">
      <c r="A2" s="136" t="s">
        <v>97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1" customHeight="1">
      <c r="A3" s="26"/>
      <c r="B3" s="26"/>
      <c r="C3" s="26"/>
      <c r="D3" s="26"/>
      <c r="E3" s="26"/>
      <c r="F3" s="26"/>
      <c r="G3" s="137"/>
      <c r="H3" s="137"/>
      <c r="I3" s="137"/>
      <c r="J3" s="137"/>
    </row>
    <row r="4" spans="1:10" s="29" customFormat="1" ht="30" customHeight="1">
      <c r="A4" s="27" t="s">
        <v>1</v>
      </c>
      <c r="B4" s="28" t="s">
        <v>83</v>
      </c>
      <c r="C4" s="5" t="s">
        <v>84</v>
      </c>
      <c r="D4" s="5" t="s">
        <v>91</v>
      </c>
      <c r="E4" s="5" t="s">
        <v>92</v>
      </c>
      <c r="F4" s="27" t="s">
        <v>1</v>
      </c>
      <c r="G4" s="28" t="s">
        <v>83</v>
      </c>
      <c r="H4" s="5" t="s">
        <v>84</v>
      </c>
      <c r="I4" s="5" t="s">
        <v>91</v>
      </c>
      <c r="J4" s="5" t="s">
        <v>92</v>
      </c>
    </row>
    <row r="5" spans="1:10" s="29" customFormat="1" ht="27" customHeight="1">
      <c r="A5" s="27" t="s">
        <v>2</v>
      </c>
      <c r="B5" s="30">
        <f>SUM(B6:B8)</f>
        <v>400</v>
      </c>
      <c r="C5" s="30">
        <f>SUM(C6:C8)</f>
        <v>400</v>
      </c>
      <c r="D5" s="48">
        <f>SUM(D6:D8)</f>
        <v>400</v>
      </c>
      <c r="E5" s="30"/>
      <c r="F5" s="27" t="s">
        <v>3</v>
      </c>
      <c r="G5" s="30">
        <f>SUM(G6:G7)</f>
        <v>400</v>
      </c>
      <c r="H5" s="30">
        <f>SUM(H6:H7)</f>
        <v>400</v>
      </c>
      <c r="I5" s="48">
        <f>SUM(I6:I8)</f>
        <v>400</v>
      </c>
      <c r="J5" s="30"/>
    </row>
    <row r="6" spans="1:10" ht="30" customHeight="1">
      <c r="A6" s="31" t="s">
        <v>4</v>
      </c>
      <c r="B6" s="30"/>
      <c r="C6" s="30"/>
      <c r="D6" s="48"/>
      <c r="E6" s="30"/>
      <c r="F6" s="31" t="s">
        <v>5</v>
      </c>
      <c r="G6" s="30"/>
      <c r="H6" s="30"/>
      <c r="I6" s="48"/>
      <c r="J6" s="30"/>
    </row>
    <row r="7" spans="1:10" ht="30" customHeight="1">
      <c r="A7" s="31" t="s">
        <v>6</v>
      </c>
      <c r="B7" s="30">
        <v>400</v>
      </c>
      <c r="C7" s="30">
        <v>400</v>
      </c>
      <c r="D7" s="48">
        <v>400</v>
      </c>
      <c r="E7" s="40">
        <v>0</v>
      </c>
      <c r="F7" s="34" t="s">
        <v>77</v>
      </c>
      <c r="G7" s="30">
        <v>400</v>
      </c>
      <c r="H7" s="30">
        <v>400</v>
      </c>
      <c r="I7" s="48">
        <v>400</v>
      </c>
      <c r="J7" s="40">
        <v>0</v>
      </c>
    </row>
    <row r="8" spans="1:10" ht="30" customHeight="1">
      <c r="A8" s="34" t="s">
        <v>54</v>
      </c>
      <c r="B8" s="30"/>
      <c r="C8" s="30"/>
      <c r="D8" s="30"/>
      <c r="E8" s="30"/>
      <c r="F8" s="32"/>
      <c r="G8" s="33"/>
      <c r="H8" s="33"/>
      <c r="I8" s="33"/>
      <c r="J8" s="30"/>
    </row>
    <row r="9" spans="1:10" ht="30" customHeight="1">
      <c r="A9" s="32"/>
      <c r="B9" s="33"/>
      <c r="C9" s="33"/>
      <c r="D9" s="33"/>
      <c r="E9" s="33"/>
      <c r="F9" s="32"/>
      <c r="G9" s="33"/>
      <c r="H9" s="33"/>
      <c r="I9" s="33"/>
      <c r="J9" s="30"/>
    </row>
    <row r="10" spans="1:10" ht="30" customHeight="1">
      <c r="A10" s="138" t="s">
        <v>64</v>
      </c>
      <c r="B10" s="138"/>
      <c r="C10" s="138"/>
      <c r="D10" s="138"/>
      <c r="E10" s="138"/>
      <c r="F10" s="27" t="s">
        <v>65</v>
      </c>
      <c r="G10" s="30">
        <v>0</v>
      </c>
      <c r="H10" s="30">
        <v>0</v>
      </c>
      <c r="I10" s="30"/>
      <c r="J10" s="33"/>
    </row>
  </sheetData>
  <mergeCells count="3">
    <mergeCell ref="A2:J2"/>
    <mergeCell ref="G3:J3"/>
    <mergeCell ref="A10:E10"/>
  </mergeCells>
  <phoneticPr fontId="3" type="noConversion"/>
  <printOptions horizontalCentered="1"/>
  <pageMargins left="0.39370078740157483" right="0.31496062992125984" top="0.70866141732283472" bottom="0.39370078740157483" header="0.15748031496062992" footer="0.31496062992125984"/>
  <pageSetup paperSize="9" scale="88" orientation="landscape" r:id="rId1"/>
  <headerFooter alignWithMargins="0">
    <oddFooter>&amp;C—5—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16" sqref="K16"/>
    </sheetView>
  </sheetViews>
  <sheetFormatPr defaultRowHeight="21" customHeight="1"/>
  <cols>
    <col min="1" max="1" width="24.125" style="43" customWidth="1"/>
    <col min="2" max="5" width="10.75" style="43" customWidth="1"/>
    <col min="6" max="6" width="24.125" style="43" customWidth="1"/>
    <col min="7" max="9" width="10.75" style="43" customWidth="1"/>
    <col min="10" max="10" width="10.375" style="43" customWidth="1"/>
    <col min="11" max="258" width="9" style="43"/>
    <col min="259" max="259" width="25.625" style="43" customWidth="1"/>
    <col min="260" max="260" width="13.25" style="43" customWidth="1"/>
    <col min="261" max="262" width="10.75" style="43" customWidth="1"/>
    <col min="263" max="263" width="25.625" style="43" customWidth="1"/>
    <col min="264" max="264" width="13" style="43" customWidth="1"/>
    <col min="265" max="265" width="10.75" style="43" customWidth="1"/>
    <col min="266" max="266" width="10.375" style="43" customWidth="1"/>
    <col min="267" max="514" width="9" style="43"/>
    <col min="515" max="515" width="25.625" style="43" customWidth="1"/>
    <col min="516" max="516" width="13.25" style="43" customWidth="1"/>
    <col min="517" max="518" width="10.75" style="43" customWidth="1"/>
    <col min="519" max="519" width="25.625" style="43" customWidth="1"/>
    <col min="520" max="520" width="13" style="43" customWidth="1"/>
    <col min="521" max="521" width="10.75" style="43" customWidth="1"/>
    <col min="522" max="522" width="10.375" style="43" customWidth="1"/>
    <col min="523" max="770" width="9" style="43"/>
    <col min="771" max="771" width="25.625" style="43" customWidth="1"/>
    <col min="772" max="772" width="13.25" style="43" customWidth="1"/>
    <col min="773" max="774" width="10.75" style="43" customWidth="1"/>
    <col min="775" max="775" width="25.625" style="43" customWidth="1"/>
    <col min="776" max="776" width="13" style="43" customWidth="1"/>
    <col min="777" max="777" width="10.75" style="43" customWidth="1"/>
    <col min="778" max="778" width="10.375" style="43" customWidth="1"/>
    <col min="779" max="1026" width="10" style="43"/>
    <col min="1027" max="1027" width="25.625" style="43" customWidth="1"/>
    <col min="1028" max="1028" width="13.25" style="43" customWidth="1"/>
    <col min="1029" max="1030" width="10.75" style="43" customWidth="1"/>
    <col min="1031" max="1031" width="25.625" style="43" customWidth="1"/>
    <col min="1032" max="1032" width="13" style="43" customWidth="1"/>
    <col min="1033" max="1033" width="10.75" style="43" customWidth="1"/>
    <col min="1034" max="1034" width="10.375" style="43" customWidth="1"/>
    <col min="1035" max="1282" width="9" style="43"/>
    <col min="1283" max="1283" width="25.625" style="43" customWidth="1"/>
    <col min="1284" max="1284" width="13.25" style="43" customWidth="1"/>
    <col min="1285" max="1286" width="10.75" style="43" customWidth="1"/>
    <col min="1287" max="1287" width="25.625" style="43" customWidth="1"/>
    <col min="1288" max="1288" width="13" style="43" customWidth="1"/>
    <col min="1289" max="1289" width="10.75" style="43" customWidth="1"/>
    <col min="1290" max="1290" width="10.375" style="43" customWidth="1"/>
    <col min="1291" max="1538" width="9" style="43"/>
    <col min="1539" max="1539" width="25.625" style="43" customWidth="1"/>
    <col min="1540" max="1540" width="13.25" style="43" customWidth="1"/>
    <col min="1541" max="1542" width="10.75" style="43" customWidth="1"/>
    <col min="1543" max="1543" width="25.625" style="43" customWidth="1"/>
    <col min="1544" max="1544" width="13" style="43" customWidth="1"/>
    <col min="1545" max="1545" width="10.75" style="43" customWidth="1"/>
    <col min="1546" max="1546" width="10.375" style="43" customWidth="1"/>
    <col min="1547" max="1794" width="9" style="43"/>
    <col min="1795" max="1795" width="25.625" style="43" customWidth="1"/>
    <col min="1796" max="1796" width="13.25" style="43" customWidth="1"/>
    <col min="1797" max="1798" width="10.75" style="43" customWidth="1"/>
    <col min="1799" max="1799" width="25.625" style="43" customWidth="1"/>
    <col min="1800" max="1800" width="13" style="43" customWidth="1"/>
    <col min="1801" max="1801" width="10.75" style="43" customWidth="1"/>
    <col min="1802" max="1802" width="10.375" style="43" customWidth="1"/>
    <col min="1803" max="2050" width="10" style="43"/>
    <col min="2051" max="2051" width="25.625" style="43" customWidth="1"/>
    <col min="2052" max="2052" width="13.25" style="43" customWidth="1"/>
    <col min="2053" max="2054" width="10.75" style="43" customWidth="1"/>
    <col min="2055" max="2055" width="25.625" style="43" customWidth="1"/>
    <col min="2056" max="2056" width="13" style="43" customWidth="1"/>
    <col min="2057" max="2057" width="10.75" style="43" customWidth="1"/>
    <col min="2058" max="2058" width="10.375" style="43" customWidth="1"/>
    <col min="2059" max="2306" width="9" style="43"/>
    <col min="2307" max="2307" width="25.625" style="43" customWidth="1"/>
    <col min="2308" max="2308" width="13.25" style="43" customWidth="1"/>
    <col min="2309" max="2310" width="10.75" style="43" customWidth="1"/>
    <col min="2311" max="2311" width="25.625" style="43" customWidth="1"/>
    <col min="2312" max="2312" width="13" style="43" customWidth="1"/>
    <col min="2313" max="2313" width="10.75" style="43" customWidth="1"/>
    <col min="2314" max="2314" width="10.375" style="43" customWidth="1"/>
    <col min="2315" max="2562" width="9" style="43"/>
    <col min="2563" max="2563" width="25.625" style="43" customWidth="1"/>
    <col min="2564" max="2564" width="13.25" style="43" customWidth="1"/>
    <col min="2565" max="2566" width="10.75" style="43" customWidth="1"/>
    <col min="2567" max="2567" width="25.625" style="43" customWidth="1"/>
    <col min="2568" max="2568" width="13" style="43" customWidth="1"/>
    <col min="2569" max="2569" width="10.75" style="43" customWidth="1"/>
    <col min="2570" max="2570" width="10.375" style="43" customWidth="1"/>
    <col min="2571" max="2818" width="9" style="43"/>
    <col min="2819" max="2819" width="25.625" style="43" customWidth="1"/>
    <col min="2820" max="2820" width="13.25" style="43" customWidth="1"/>
    <col min="2821" max="2822" width="10.75" style="43" customWidth="1"/>
    <col min="2823" max="2823" width="25.625" style="43" customWidth="1"/>
    <col min="2824" max="2824" width="13" style="43" customWidth="1"/>
    <col min="2825" max="2825" width="10.75" style="43" customWidth="1"/>
    <col min="2826" max="2826" width="10.375" style="43" customWidth="1"/>
    <col min="2827" max="3074" width="10" style="43"/>
    <col min="3075" max="3075" width="25.625" style="43" customWidth="1"/>
    <col min="3076" max="3076" width="13.25" style="43" customWidth="1"/>
    <col min="3077" max="3078" width="10.75" style="43" customWidth="1"/>
    <col min="3079" max="3079" width="25.625" style="43" customWidth="1"/>
    <col min="3080" max="3080" width="13" style="43" customWidth="1"/>
    <col min="3081" max="3081" width="10.75" style="43" customWidth="1"/>
    <col min="3082" max="3082" width="10.375" style="43" customWidth="1"/>
    <col min="3083" max="3330" width="9" style="43"/>
    <col min="3331" max="3331" width="25.625" style="43" customWidth="1"/>
    <col min="3332" max="3332" width="13.25" style="43" customWidth="1"/>
    <col min="3333" max="3334" width="10.75" style="43" customWidth="1"/>
    <col min="3335" max="3335" width="25.625" style="43" customWidth="1"/>
    <col min="3336" max="3336" width="13" style="43" customWidth="1"/>
    <col min="3337" max="3337" width="10.75" style="43" customWidth="1"/>
    <col min="3338" max="3338" width="10.375" style="43" customWidth="1"/>
    <col min="3339" max="3586" width="9" style="43"/>
    <col min="3587" max="3587" width="25.625" style="43" customWidth="1"/>
    <col min="3588" max="3588" width="13.25" style="43" customWidth="1"/>
    <col min="3589" max="3590" width="10.75" style="43" customWidth="1"/>
    <col min="3591" max="3591" width="25.625" style="43" customWidth="1"/>
    <col min="3592" max="3592" width="13" style="43" customWidth="1"/>
    <col min="3593" max="3593" width="10.75" style="43" customWidth="1"/>
    <col min="3594" max="3594" width="10.375" style="43" customWidth="1"/>
    <col min="3595" max="3842" width="9" style="43"/>
    <col min="3843" max="3843" width="25.625" style="43" customWidth="1"/>
    <col min="3844" max="3844" width="13.25" style="43" customWidth="1"/>
    <col min="3845" max="3846" width="10.75" style="43" customWidth="1"/>
    <col min="3847" max="3847" width="25.625" style="43" customWidth="1"/>
    <col min="3848" max="3848" width="13" style="43" customWidth="1"/>
    <col min="3849" max="3849" width="10.75" style="43" customWidth="1"/>
    <col min="3850" max="3850" width="10.375" style="43" customWidth="1"/>
    <col min="3851" max="4098" width="10" style="43"/>
    <col min="4099" max="4099" width="25.625" style="43" customWidth="1"/>
    <col min="4100" max="4100" width="13.25" style="43" customWidth="1"/>
    <col min="4101" max="4102" width="10.75" style="43" customWidth="1"/>
    <col min="4103" max="4103" width="25.625" style="43" customWidth="1"/>
    <col min="4104" max="4104" width="13" style="43" customWidth="1"/>
    <col min="4105" max="4105" width="10.75" style="43" customWidth="1"/>
    <col min="4106" max="4106" width="10.375" style="43" customWidth="1"/>
    <col min="4107" max="4354" width="9" style="43"/>
    <col min="4355" max="4355" width="25.625" style="43" customWidth="1"/>
    <col min="4356" max="4356" width="13.25" style="43" customWidth="1"/>
    <col min="4357" max="4358" width="10.75" style="43" customWidth="1"/>
    <col min="4359" max="4359" width="25.625" style="43" customWidth="1"/>
    <col min="4360" max="4360" width="13" style="43" customWidth="1"/>
    <col min="4361" max="4361" width="10.75" style="43" customWidth="1"/>
    <col min="4362" max="4362" width="10.375" style="43" customWidth="1"/>
    <col min="4363" max="4610" width="9" style="43"/>
    <col min="4611" max="4611" width="25.625" style="43" customWidth="1"/>
    <col min="4612" max="4612" width="13.25" style="43" customWidth="1"/>
    <col min="4613" max="4614" width="10.75" style="43" customWidth="1"/>
    <col min="4615" max="4615" width="25.625" style="43" customWidth="1"/>
    <col min="4616" max="4616" width="13" style="43" customWidth="1"/>
    <col min="4617" max="4617" width="10.75" style="43" customWidth="1"/>
    <col min="4618" max="4618" width="10.375" style="43" customWidth="1"/>
    <col min="4619" max="4866" width="9" style="43"/>
    <col min="4867" max="4867" width="25.625" style="43" customWidth="1"/>
    <col min="4868" max="4868" width="13.25" style="43" customWidth="1"/>
    <col min="4869" max="4870" width="10.75" style="43" customWidth="1"/>
    <col min="4871" max="4871" width="25.625" style="43" customWidth="1"/>
    <col min="4872" max="4872" width="13" style="43" customWidth="1"/>
    <col min="4873" max="4873" width="10.75" style="43" customWidth="1"/>
    <col min="4874" max="4874" width="10.375" style="43" customWidth="1"/>
    <col min="4875" max="5122" width="10" style="43"/>
    <col min="5123" max="5123" width="25.625" style="43" customWidth="1"/>
    <col min="5124" max="5124" width="13.25" style="43" customWidth="1"/>
    <col min="5125" max="5126" width="10.75" style="43" customWidth="1"/>
    <col min="5127" max="5127" width="25.625" style="43" customWidth="1"/>
    <col min="5128" max="5128" width="13" style="43" customWidth="1"/>
    <col min="5129" max="5129" width="10.75" style="43" customWidth="1"/>
    <col min="5130" max="5130" width="10.375" style="43" customWidth="1"/>
    <col min="5131" max="5378" width="9" style="43"/>
    <col min="5379" max="5379" width="25.625" style="43" customWidth="1"/>
    <col min="5380" max="5380" width="13.25" style="43" customWidth="1"/>
    <col min="5381" max="5382" width="10.75" style="43" customWidth="1"/>
    <col min="5383" max="5383" width="25.625" style="43" customWidth="1"/>
    <col min="5384" max="5384" width="13" style="43" customWidth="1"/>
    <col min="5385" max="5385" width="10.75" style="43" customWidth="1"/>
    <col min="5386" max="5386" width="10.375" style="43" customWidth="1"/>
    <col min="5387" max="5634" width="9" style="43"/>
    <col min="5635" max="5635" width="25.625" style="43" customWidth="1"/>
    <col min="5636" max="5636" width="13.25" style="43" customWidth="1"/>
    <col min="5637" max="5638" width="10.75" style="43" customWidth="1"/>
    <col min="5639" max="5639" width="25.625" style="43" customWidth="1"/>
    <col min="5640" max="5640" width="13" style="43" customWidth="1"/>
    <col min="5641" max="5641" width="10.75" style="43" customWidth="1"/>
    <col min="5642" max="5642" width="10.375" style="43" customWidth="1"/>
    <col min="5643" max="5890" width="9" style="43"/>
    <col min="5891" max="5891" width="25.625" style="43" customWidth="1"/>
    <col min="5892" max="5892" width="13.25" style="43" customWidth="1"/>
    <col min="5893" max="5894" width="10.75" style="43" customWidth="1"/>
    <col min="5895" max="5895" width="25.625" style="43" customWidth="1"/>
    <col min="5896" max="5896" width="13" style="43" customWidth="1"/>
    <col min="5897" max="5897" width="10.75" style="43" customWidth="1"/>
    <col min="5898" max="5898" width="10.375" style="43" customWidth="1"/>
    <col min="5899" max="6146" width="10" style="43"/>
    <col min="6147" max="6147" width="25.625" style="43" customWidth="1"/>
    <col min="6148" max="6148" width="13.25" style="43" customWidth="1"/>
    <col min="6149" max="6150" width="10.75" style="43" customWidth="1"/>
    <col min="6151" max="6151" width="25.625" style="43" customWidth="1"/>
    <col min="6152" max="6152" width="13" style="43" customWidth="1"/>
    <col min="6153" max="6153" width="10.75" style="43" customWidth="1"/>
    <col min="6154" max="6154" width="10.375" style="43" customWidth="1"/>
    <col min="6155" max="6402" width="9" style="43"/>
    <col min="6403" max="6403" width="25.625" style="43" customWidth="1"/>
    <col min="6404" max="6404" width="13.25" style="43" customWidth="1"/>
    <col min="6405" max="6406" width="10.75" style="43" customWidth="1"/>
    <col min="6407" max="6407" width="25.625" style="43" customWidth="1"/>
    <col min="6408" max="6408" width="13" style="43" customWidth="1"/>
    <col min="6409" max="6409" width="10.75" style="43" customWidth="1"/>
    <col min="6410" max="6410" width="10.375" style="43" customWidth="1"/>
    <col min="6411" max="6658" width="9" style="43"/>
    <col min="6659" max="6659" width="25.625" style="43" customWidth="1"/>
    <col min="6660" max="6660" width="13.25" style="43" customWidth="1"/>
    <col min="6661" max="6662" width="10.75" style="43" customWidth="1"/>
    <col min="6663" max="6663" width="25.625" style="43" customWidth="1"/>
    <col min="6664" max="6664" width="13" style="43" customWidth="1"/>
    <col min="6665" max="6665" width="10.75" style="43" customWidth="1"/>
    <col min="6666" max="6666" width="10.375" style="43" customWidth="1"/>
    <col min="6667" max="6914" width="9" style="43"/>
    <col min="6915" max="6915" width="25.625" style="43" customWidth="1"/>
    <col min="6916" max="6916" width="13.25" style="43" customWidth="1"/>
    <col min="6917" max="6918" width="10.75" style="43" customWidth="1"/>
    <col min="6919" max="6919" width="25.625" style="43" customWidth="1"/>
    <col min="6920" max="6920" width="13" style="43" customWidth="1"/>
    <col min="6921" max="6921" width="10.75" style="43" customWidth="1"/>
    <col min="6922" max="6922" width="10.375" style="43" customWidth="1"/>
    <col min="6923" max="7170" width="10" style="43"/>
    <col min="7171" max="7171" width="25.625" style="43" customWidth="1"/>
    <col min="7172" max="7172" width="13.25" style="43" customWidth="1"/>
    <col min="7173" max="7174" width="10.75" style="43" customWidth="1"/>
    <col min="7175" max="7175" width="25.625" style="43" customWidth="1"/>
    <col min="7176" max="7176" width="13" style="43" customWidth="1"/>
    <col min="7177" max="7177" width="10.75" style="43" customWidth="1"/>
    <col min="7178" max="7178" width="10.375" style="43" customWidth="1"/>
    <col min="7179" max="7426" width="9" style="43"/>
    <col min="7427" max="7427" width="25.625" style="43" customWidth="1"/>
    <col min="7428" max="7428" width="13.25" style="43" customWidth="1"/>
    <col min="7429" max="7430" width="10.75" style="43" customWidth="1"/>
    <col min="7431" max="7431" width="25.625" style="43" customWidth="1"/>
    <col min="7432" max="7432" width="13" style="43" customWidth="1"/>
    <col min="7433" max="7433" width="10.75" style="43" customWidth="1"/>
    <col min="7434" max="7434" width="10.375" style="43" customWidth="1"/>
    <col min="7435" max="7682" width="9" style="43"/>
    <col min="7683" max="7683" width="25.625" style="43" customWidth="1"/>
    <col min="7684" max="7684" width="13.25" style="43" customWidth="1"/>
    <col min="7685" max="7686" width="10.75" style="43" customWidth="1"/>
    <col min="7687" max="7687" width="25.625" style="43" customWidth="1"/>
    <col min="7688" max="7688" width="13" style="43" customWidth="1"/>
    <col min="7689" max="7689" width="10.75" style="43" customWidth="1"/>
    <col min="7690" max="7690" width="10.375" style="43" customWidth="1"/>
    <col min="7691" max="7938" width="9" style="43"/>
    <col min="7939" max="7939" width="25.625" style="43" customWidth="1"/>
    <col min="7940" max="7940" width="13.25" style="43" customWidth="1"/>
    <col min="7941" max="7942" width="10.75" style="43" customWidth="1"/>
    <col min="7943" max="7943" width="25.625" style="43" customWidth="1"/>
    <col min="7944" max="7944" width="13" style="43" customWidth="1"/>
    <col min="7945" max="7945" width="10.75" style="43" customWidth="1"/>
    <col min="7946" max="7946" width="10.375" style="43" customWidth="1"/>
    <col min="7947" max="8194" width="10" style="43"/>
    <col min="8195" max="8195" width="25.625" style="43" customWidth="1"/>
    <col min="8196" max="8196" width="13.25" style="43" customWidth="1"/>
    <col min="8197" max="8198" width="10.75" style="43" customWidth="1"/>
    <col min="8199" max="8199" width="25.625" style="43" customWidth="1"/>
    <col min="8200" max="8200" width="13" style="43" customWidth="1"/>
    <col min="8201" max="8201" width="10.75" style="43" customWidth="1"/>
    <col min="8202" max="8202" width="10.375" style="43" customWidth="1"/>
    <col min="8203" max="8450" width="9" style="43"/>
    <col min="8451" max="8451" width="25.625" style="43" customWidth="1"/>
    <col min="8452" max="8452" width="13.25" style="43" customWidth="1"/>
    <col min="8453" max="8454" width="10.75" style="43" customWidth="1"/>
    <col min="8455" max="8455" width="25.625" style="43" customWidth="1"/>
    <col min="8456" max="8456" width="13" style="43" customWidth="1"/>
    <col min="8457" max="8457" width="10.75" style="43" customWidth="1"/>
    <col min="8458" max="8458" width="10.375" style="43" customWidth="1"/>
    <col min="8459" max="8706" width="9" style="43"/>
    <col min="8707" max="8707" width="25.625" style="43" customWidth="1"/>
    <col min="8708" max="8708" width="13.25" style="43" customWidth="1"/>
    <col min="8709" max="8710" width="10.75" style="43" customWidth="1"/>
    <col min="8711" max="8711" width="25.625" style="43" customWidth="1"/>
    <col min="8712" max="8712" width="13" style="43" customWidth="1"/>
    <col min="8713" max="8713" width="10.75" style="43" customWidth="1"/>
    <col min="8714" max="8714" width="10.375" style="43" customWidth="1"/>
    <col min="8715" max="8962" width="9" style="43"/>
    <col min="8963" max="8963" width="25.625" style="43" customWidth="1"/>
    <col min="8964" max="8964" width="13.25" style="43" customWidth="1"/>
    <col min="8965" max="8966" width="10.75" style="43" customWidth="1"/>
    <col min="8967" max="8967" width="25.625" style="43" customWidth="1"/>
    <col min="8968" max="8968" width="13" style="43" customWidth="1"/>
    <col min="8969" max="8969" width="10.75" style="43" customWidth="1"/>
    <col min="8970" max="8970" width="10.375" style="43" customWidth="1"/>
    <col min="8971" max="9218" width="10" style="43"/>
    <col min="9219" max="9219" width="25.625" style="43" customWidth="1"/>
    <col min="9220" max="9220" width="13.25" style="43" customWidth="1"/>
    <col min="9221" max="9222" width="10.75" style="43" customWidth="1"/>
    <col min="9223" max="9223" width="25.625" style="43" customWidth="1"/>
    <col min="9224" max="9224" width="13" style="43" customWidth="1"/>
    <col min="9225" max="9225" width="10.75" style="43" customWidth="1"/>
    <col min="9226" max="9226" width="10.375" style="43" customWidth="1"/>
    <col min="9227" max="9474" width="9" style="43"/>
    <col min="9475" max="9475" width="25.625" style="43" customWidth="1"/>
    <col min="9476" max="9476" width="13.25" style="43" customWidth="1"/>
    <col min="9477" max="9478" width="10.75" style="43" customWidth="1"/>
    <col min="9479" max="9479" width="25.625" style="43" customWidth="1"/>
    <col min="9480" max="9480" width="13" style="43" customWidth="1"/>
    <col min="9481" max="9481" width="10.75" style="43" customWidth="1"/>
    <col min="9482" max="9482" width="10.375" style="43" customWidth="1"/>
    <col min="9483" max="9730" width="9" style="43"/>
    <col min="9731" max="9731" width="25.625" style="43" customWidth="1"/>
    <col min="9732" max="9732" width="13.25" style="43" customWidth="1"/>
    <col min="9733" max="9734" width="10.75" style="43" customWidth="1"/>
    <col min="9735" max="9735" width="25.625" style="43" customWidth="1"/>
    <col min="9736" max="9736" width="13" style="43" customWidth="1"/>
    <col min="9737" max="9737" width="10.75" style="43" customWidth="1"/>
    <col min="9738" max="9738" width="10.375" style="43" customWidth="1"/>
    <col min="9739" max="9986" width="9" style="43"/>
    <col min="9987" max="9987" width="25.625" style="43" customWidth="1"/>
    <col min="9988" max="9988" width="13.25" style="43" customWidth="1"/>
    <col min="9989" max="9990" width="10.75" style="43" customWidth="1"/>
    <col min="9991" max="9991" width="25.625" style="43" customWidth="1"/>
    <col min="9992" max="9992" width="13" style="43" customWidth="1"/>
    <col min="9993" max="9993" width="10.75" style="43" customWidth="1"/>
    <col min="9994" max="9994" width="10.375" style="43" customWidth="1"/>
    <col min="9995" max="10242" width="10" style="43"/>
    <col min="10243" max="10243" width="25.625" style="43" customWidth="1"/>
    <col min="10244" max="10244" width="13.25" style="43" customWidth="1"/>
    <col min="10245" max="10246" width="10.75" style="43" customWidth="1"/>
    <col min="10247" max="10247" width="25.625" style="43" customWidth="1"/>
    <col min="10248" max="10248" width="13" style="43" customWidth="1"/>
    <col min="10249" max="10249" width="10.75" style="43" customWidth="1"/>
    <col min="10250" max="10250" width="10.375" style="43" customWidth="1"/>
    <col min="10251" max="10498" width="9" style="43"/>
    <col min="10499" max="10499" width="25.625" style="43" customWidth="1"/>
    <col min="10500" max="10500" width="13.25" style="43" customWidth="1"/>
    <col min="10501" max="10502" width="10.75" style="43" customWidth="1"/>
    <col min="10503" max="10503" width="25.625" style="43" customWidth="1"/>
    <col min="10504" max="10504" width="13" style="43" customWidth="1"/>
    <col min="10505" max="10505" width="10.75" style="43" customWidth="1"/>
    <col min="10506" max="10506" width="10.375" style="43" customWidth="1"/>
    <col min="10507" max="10754" width="9" style="43"/>
    <col min="10755" max="10755" width="25.625" style="43" customWidth="1"/>
    <col min="10756" max="10756" width="13.25" style="43" customWidth="1"/>
    <col min="10757" max="10758" width="10.75" style="43" customWidth="1"/>
    <col min="10759" max="10759" width="25.625" style="43" customWidth="1"/>
    <col min="10760" max="10760" width="13" style="43" customWidth="1"/>
    <col min="10761" max="10761" width="10.75" style="43" customWidth="1"/>
    <col min="10762" max="10762" width="10.375" style="43" customWidth="1"/>
    <col min="10763" max="11010" width="9" style="43"/>
    <col min="11011" max="11011" width="25.625" style="43" customWidth="1"/>
    <col min="11012" max="11012" width="13.25" style="43" customWidth="1"/>
    <col min="11013" max="11014" width="10.75" style="43" customWidth="1"/>
    <col min="11015" max="11015" width="25.625" style="43" customWidth="1"/>
    <col min="11016" max="11016" width="13" style="43" customWidth="1"/>
    <col min="11017" max="11017" width="10.75" style="43" customWidth="1"/>
    <col min="11018" max="11018" width="10.375" style="43" customWidth="1"/>
    <col min="11019" max="11266" width="10" style="43"/>
    <col min="11267" max="11267" width="25.625" style="43" customWidth="1"/>
    <col min="11268" max="11268" width="13.25" style="43" customWidth="1"/>
    <col min="11269" max="11270" width="10.75" style="43" customWidth="1"/>
    <col min="11271" max="11271" width="25.625" style="43" customWidth="1"/>
    <col min="11272" max="11272" width="13" style="43" customWidth="1"/>
    <col min="11273" max="11273" width="10.75" style="43" customWidth="1"/>
    <col min="11274" max="11274" width="10.375" style="43" customWidth="1"/>
    <col min="11275" max="11522" width="9" style="43"/>
    <col min="11523" max="11523" width="25.625" style="43" customWidth="1"/>
    <col min="11524" max="11524" width="13.25" style="43" customWidth="1"/>
    <col min="11525" max="11526" width="10.75" style="43" customWidth="1"/>
    <col min="11527" max="11527" width="25.625" style="43" customWidth="1"/>
    <col min="11528" max="11528" width="13" style="43" customWidth="1"/>
    <col min="11529" max="11529" width="10.75" style="43" customWidth="1"/>
    <col min="11530" max="11530" width="10.375" style="43" customWidth="1"/>
    <col min="11531" max="11778" width="9" style="43"/>
    <col min="11779" max="11779" width="25.625" style="43" customWidth="1"/>
    <col min="11780" max="11780" width="13.25" style="43" customWidth="1"/>
    <col min="11781" max="11782" width="10.75" style="43" customWidth="1"/>
    <col min="11783" max="11783" width="25.625" style="43" customWidth="1"/>
    <col min="11784" max="11784" width="13" style="43" customWidth="1"/>
    <col min="11785" max="11785" width="10.75" style="43" customWidth="1"/>
    <col min="11786" max="11786" width="10.375" style="43" customWidth="1"/>
    <col min="11787" max="12034" width="9" style="43"/>
    <col min="12035" max="12035" width="25.625" style="43" customWidth="1"/>
    <col min="12036" max="12036" width="13.25" style="43" customWidth="1"/>
    <col min="12037" max="12038" width="10.75" style="43" customWidth="1"/>
    <col min="12039" max="12039" width="25.625" style="43" customWidth="1"/>
    <col min="12040" max="12040" width="13" style="43" customWidth="1"/>
    <col min="12041" max="12041" width="10.75" style="43" customWidth="1"/>
    <col min="12042" max="12042" width="10.375" style="43" customWidth="1"/>
    <col min="12043" max="12290" width="10" style="43"/>
    <col min="12291" max="12291" width="25.625" style="43" customWidth="1"/>
    <col min="12292" max="12292" width="13.25" style="43" customWidth="1"/>
    <col min="12293" max="12294" width="10.75" style="43" customWidth="1"/>
    <col min="12295" max="12295" width="25.625" style="43" customWidth="1"/>
    <col min="12296" max="12296" width="13" style="43" customWidth="1"/>
    <col min="12297" max="12297" width="10.75" style="43" customWidth="1"/>
    <col min="12298" max="12298" width="10.375" style="43" customWidth="1"/>
    <col min="12299" max="12546" width="9" style="43"/>
    <col min="12547" max="12547" width="25.625" style="43" customWidth="1"/>
    <col min="12548" max="12548" width="13.25" style="43" customWidth="1"/>
    <col min="12549" max="12550" width="10.75" style="43" customWidth="1"/>
    <col min="12551" max="12551" width="25.625" style="43" customWidth="1"/>
    <col min="12552" max="12552" width="13" style="43" customWidth="1"/>
    <col min="12553" max="12553" width="10.75" style="43" customWidth="1"/>
    <col min="12554" max="12554" width="10.375" style="43" customWidth="1"/>
    <col min="12555" max="12802" width="9" style="43"/>
    <col min="12803" max="12803" width="25.625" style="43" customWidth="1"/>
    <col min="12804" max="12804" width="13.25" style="43" customWidth="1"/>
    <col min="12805" max="12806" width="10.75" style="43" customWidth="1"/>
    <col min="12807" max="12807" width="25.625" style="43" customWidth="1"/>
    <col min="12808" max="12808" width="13" style="43" customWidth="1"/>
    <col min="12809" max="12809" width="10.75" style="43" customWidth="1"/>
    <col min="12810" max="12810" width="10.375" style="43" customWidth="1"/>
    <col min="12811" max="13058" width="9" style="43"/>
    <col min="13059" max="13059" width="25.625" style="43" customWidth="1"/>
    <col min="13060" max="13060" width="13.25" style="43" customWidth="1"/>
    <col min="13061" max="13062" width="10.75" style="43" customWidth="1"/>
    <col min="13063" max="13063" width="25.625" style="43" customWidth="1"/>
    <col min="13064" max="13064" width="13" style="43" customWidth="1"/>
    <col min="13065" max="13065" width="10.75" style="43" customWidth="1"/>
    <col min="13066" max="13066" width="10.375" style="43" customWidth="1"/>
    <col min="13067" max="13314" width="10" style="43"/>
    <col min="13315" max="13315" width="25.625" style="43" customWidth="1"/>
    <col min="13316" max="13316" width="13.25" style="43" customWidth="1"/>
    <col min="13317" max="13318" width="10.75" style="43" customWidth="1"/>
    <col min="13319" max="13319" width="25.625" style="43" customWidth="1"/>
    <col min="13320" max="13320" width="13" style="43" customWidth="1"/>
    <col min="13321" max="13321" width="10.75" style="43" customWidth="1"/>
    <col min="13322" max="13322" width="10.375" style="43" customWidth="1"/>
    <col min="13323" max="13570" width="9" style="43"/>
    <col min="13571" max="13571" width="25.625" style="43" customWidth="1"/>
    <col min="13572" max="13572" width="13.25" style="43" customWidth="1"/>
    <col min="13573" max="13574" width="10.75" style="43" customWidth="1"/>
    <col min="13575" max="13575" width="25.625" style="43" customWidth="1"/>
    <col min="13576" max="13576" width="13" style="43" customWidth="1"/>
    <col min="13577" max="13577" width="10.75" style="43" customWidth="1"/>
    <col min="13578" max="13578" width="10.375" style="43" customWidth="1"/>
    <col min="13579" max="13826" width="9" style="43"/>
    <col min="13827" max="13827" width="25.625" style="43" customWidth="1"/>
    <col min="13828" max="13828" width="13.25" style="43" customWidth="1"/>
    <col min="13829" max="13830" width="10.75" style="43" customWidth="1"/>
    <col min="13831" max="13831" width="25.625" style="43" customWidth="1"/>
    <col min="13832" max="13832" width="13" style="43" customWidth="1"/>
    <col min="13833" max="13833" width="10.75" style="43" customWidth="1"/>
    <col min="13834" max="13834" width="10.375" style="43" customWidth="1"/>
    <col min="13835" max="14082" width="9" style="43"/>
    <col min="14083" max="14083" width="25.625" style="43" customWidth="1"/>
    <col min="14084" max="14084" width="13.25" style="43" customWidth="1"/>
    <col min="14085" max="14086" width="10.75" style="43" customWidth="1"/>
    <col min="14087" max="14087" width="25.625" style="43" customWidth="1"/>
    <col min="14088" max="14088" width="13" style="43" customWidth="1"/>
    <col min="14089" max="14089" width="10.75" style="43" customWidth="1"/>
    <col min="14090" max="14090" width="10.375" style="43" customWidth="1"/>
    <col min="14091" max="14338" width="10" style="43"/>
    <col min="14339" max="14339" width="25.625" style="43" customWidth="1"/>
    <col min="14340" max="14340" width="13.25" style="43" customWidth="1"/>
    <col min="14341" max="14342" width="10.75" style="43" customWidth="1"/>
    <col min="14343" max="14343" width="25.625" style="43" customWidth="1"/>
    <col min="14344" max="14344" width="13" style="43" customWidth="1"/>
    <col min="14345" max="14345" width="10.75" style="43" customWidth="1"/>
    <col min="14346" max="14346" width="10.375" style="43" customWidth="1"/>
    <col min="14347" max="14594" width="9" style="43"/>
    <col min="14595" max="14595" width="25.625" style="43" customWidth="1"/>
    <col min="14596" max="14596" width="13.25" style="43" customWidth="1"/>
    <col min="14597" max="14598" width="10.75" style="43" customWidth="1"/>
    <col min="14599" max="14599" width="25.625" style="43" customWidth="1"/>
    <col min="14600" max="14600" width="13" style="43" customWidth="1"/>
    <col min="14601" max="14601" width="10.75" style="43" customWidth="1"/>
    <col min="14602" max="14602" width="10.375" style="43" customWidth="1"/>
    <col min="14603" max="14850" width="9" style="43"/>
    <col min="14851" max="14851" width="25.625" style="43" customWidth="1"/>
    <col min="14852" max="14852" width="13.25" style="43" customWidth="1"/>
    <col min="14853" max="14854" width="10.75" style="43" customWidth="1"/>
    <col min="14855" max="14855" width="25.625" style="43" customWidth="1"/>
    <col min="14856" max="14856" width="13" style="43" customWidth="1"/>
    <col min="14857" max="14857" width="10.75" style="43" customWidth="1"/>
    <col min="14858" max="14858" width="10.375" style="43" customWidth="1"/>
    <col min="14859" max="15106" width="9" style="43"/>
    <col min="15107" max="15107" width="25.625" style="43" customWidth="1"/>
    <col min="15108" max="15108" width="13.25" style="43" customWidth="1"/>
    <col min="15109" max="15110" width="10.75" style="43" customWidth="1"/>
    <col min="15111" max="15111" width="25.625" style="43" customWidth="1"/>
    <col min="15112" max="15112" width="13" style="43" customWidth="1"/>
    <col min="15113" max="15113" width="10.75" style="43" customWidth="1"/>
    <col min="15114" max="15114" width="10.375" style="43" customWidth="1"/>
    <col min="15115" max="15362" width="10" style="43"/>
    <col min="15363" max="15363" width="25.625" style="43" customWidth="1"/>
    <col min="15364" max="15364" width="13.25" style="43" customWidth="1"/>
    <col min="15365" max="15366" width="10.75" style="43" customWidth="1"/>
    <col min="15367" max="15367" width="25.625" style="43" customWidth="1"/>
    <col min="15368" max="15368" width="13" style="43" customWidth="1"/>
    <col min="15369" max="15369" width="10.75" style="43" customWidth="1"/>
    <col min="15370" max="15370" width="10.375" style="43" customWidth="1"/>
    <col min="15371" max="15618" width="9" style="43"/>
    <col min="15619" max="15619" width="25.625" style="43" customWidth="1"/>
    <col min="15620" max="15620" width="13.25" style="43" customWidth="1"/>
    <col min="15621" max="15622" width="10.75" style="43" customWidth="1"/>
    <col min="15623" max="15623" width="25.625" style="43" customWidth="1"/>
    <col min="15624" max="15624" width="13" style="43" customWidth="1"/>
    <col min="15625" max="15625" width="10.75" style="43" customWidth="1"/>
    <col min="15626" max="15626" width="10.375" style="43" customWidth="1"/>
    <col min="15627" max="15874" width="9" style="43"/>
    <col min="15875" max="15875" width="25.625" style="43" customWidth="1"/>
    <col min="15876" max="15876" width="13.25" style="43" customWidth="1"/>
    <col min="15877" max="15878" width="10.75" style="43" customWidth="1"/>
    <col min="15879" max="15879" width="25.625" style="43" customWidth="1"/>
    <col min="15880" max="15880" width="13" style="43" customWidth="1"/>
    <col min="15881" max="15881" width="10.75" style="43" customWidth="1"/>
    <col min="15882" max="15882" width="10.375" style="43" customWidth="1"/>
    <col min="15883" max="16130" width="9" style="43"/>
    <col min="16131" max="16131" width="25.625" style="43" customWidth="1"/>
    <col min="16132" max="16132" width="13.25" style="43" customWidth="1"/>
    <col min="16133" max="16134" width="10.75" style="43" customWidth="1"/>
    <col min="16135" max="16135" width="25.625" style="43" customWidth="1"/>
    <col min="16136" max="16136" width="13" style="43" customWidth="1"/>
    <col min="16137" max="16137" width="10.75" style="43" customWidth="1"/>
    <col min="16138" max="16138" width="10.375" style="43" customWidth="1"/>
    <col min="16139" max="16382" width="10" style="43"/>
    <col min="16383" max="16384" width="10" style="43" customWidth="1"/>
  </cols>
  <sheetData>
    <row r="1" spans="1:10" ht="21" customHeight="1">
      <c r="A1" s="72" t="s">
        <v>89</v>
      </c>
    </row>
    <row r="2" spans="1:10" ht="24.75" customHeight="1">
      <c r="A2" s="139" t="s">
        <v>98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1" customHeight="1">
      <c r="A3" s="44"/>
      <c r="B3" s="44"/>
      <c r="C3" s="44"/>
      <c r="D3" s="44"/>
      <c r="E3" s="44"/>
      <c r="F3" s="44"/>
      <c r="G3" s="140"/>
      <c r="H3" s="140"/>
      <c r="I3" s="140"/>
      <c r="J3" s="140"/>
    </row>
    <row r="4" spans="1:10" s="46" customFormat="1" ht="31.5" customHeight="1">
      <c r="A4" s="45" t="s">
        <v>1</v>
      </c>
      <c r="B4" s="28" t="s">
        <v>83</v>
      </c>
      <c r="C4" s="5" t="s">
        <v>84</v>
      </c>
      <c r="D4" s="5" t="s">
        <v>91</v>
      </c>
      <c r="E4" s="5" t="s">
        <v>92</v>
      </c>
      <c r="F4" s="45" t="s">
        <v>1</v>
      </c>
      <c r="G4" s="28" t="s">
        <v>83</v>
      </c>
      <c r="H4" s="5" t="s">
        <v>84</v>
      </c>
      <c r="I4" s="5" t="s">
        <v>91</v>
      </c>
      <c r="J4" s="5" t="s">
        <v>92</v>
      </c>
    </row>
    <row r="5" spans="1:10" s="46" customFormat="1" ht="27" customHeight="1">
      <c r="A5" s="45" t="s">
        <v>2</v>
      </c>
      <c r="B5" s="48">
        <f>SUM(B6:B8)</f>
        <v>400</v>
      </c>
      <c r="C5" s="48">
        <f>SUM(C6:C8)</f>
        <v>400</v>
      </c>
      <c r="D5" s="48">
        <f>SUM(D6:D8)</f>
        <v>400</v>
      </c>
      <c r="E5" s="48"/>
      <c r="F5" s="45" t="s">
        <v>3</v>
      </c>
      <c r="G5" s="48">
        <f>SUM(G6:G8)</f>
        <v>400</v>
      </c>
      <c r="H5" s="48">
        <f>SUM(H6:H8)</f>
        <v>400</v>
      </c>
      <c r="I5" s="48">
        <f>SUM(I6:I8)</f>
        <v>400</v>
      </c>
      <c r="J5" s="48"/>
    </row>
    <row r="6" spans="1:10" ht="30" customHeight="1">
      <c r="A6" s="51" t="s">
        <v>4</v>
      </c>
      <c r="B6" s="48"/>
      <c r="C6" s="48"/>
      <c r="D6" s="48"/>
      <c r="E6" s="48"/>
      <c r="F6" s="51" t="s">
        <v>5</v>
      </c>
      <c r="G6" s="48"/>
      <c r="H6" s="48"/>
      <c r="I6" s="48"/>
      <c r="J6" s="48"/>
    </row>
    <row r="7" spans="1:10" ht="30" customHeight="1">
      <c r="A7" s="51" t="s">
        <v>6</v>
      </c>
      <c r="B7" s="48">
        <v>400</v>
      </c>
      <c r="C7" s="48">
        <v>400</v>
      </c>
      <c r="D7" s="48">
        <v>400</v>
      </c>
      <c r="E7" s="70">
        <v>0</v>
      </c>
      <c r="F7" s="52" t="s">
        <v>77</v>
      </c>
      <c r="G7" s="48">
        <v>400</v>
      </c>
      <c r="H7" s="48">
        <v>400</v>
      </c>
      <c r="I7" s="48">
        <v>400</v>
      </c>
      <c r="J7" s="70">
        <v>0</v>
      </c>
    </row>
    <row r="8" spans="1:10" ht="30" customHeight="1">
      <c r="A8" s="52" t="s">
        <v>54</v>
      </c>
      <c r="B8" s="48"/>
      <c r="C8" s="48"/>
      <c r="D8" s="48"/>
      <c r="E8" s="48"/>
      <c r="F8" s="53"/>
      <c r="G8" s="48"/>
      <c r="H8" s="48"/>
      <c r="I8" s="48"/>
      <c r="J8" s="48"/>
    </row>
    <row r="9" spans="1:10" ht="30" customHeight="1">
      <c r="A9" s="53"/>
      <c r="B9" s="66"/>
      <c r="C9" s="66"/>
      <c r="D9" s="66"/>
      <c r="E9" s="66"/>
      <c r="F9" s="53"/>
      <c r="G9" s="66"/>
      <c r="H9" s="66"/>
      <c r="I9" s="66"/>
      <c r="J9" s="48"/>
    </row>
    <row r="10" spans="1:10" ht="30" customHeight="1">
      <c r="A10" s="141" t="s">
        <v>64</v>
      </c>
      <c r="B10" s="141"/>
      <c r="C10" s="141"/>
      <c r="D10" s="141"/>
      <c r="E10" s="141"/>
      <c r="F10" s="45" t="s">
        <v>65</v>
      </c>
      <c r="G10" s="48">
        <v>0</v>
      </c>
      <c r="H10" s="48"/>
      <c r="I10" s="48"/>
      <c r="J10" s="66"/>
    </row>
  </sheetData>
  <mergeCells count="3">
    <mergeCell ref="A2:J2"/>
    <mergeCell ref="G3:J3"/>
    <mergeCell ref="A10:E10"/>
  </mergeCells>
  <phoneticPr fontId="3" type="noConversion"/>
  <printOptions horizontalCentered="1"/>
  <pageMargins left="0.39370078740157483" right="0.31496062992125984" top="0.70866141732283472" bottom="0.39370078740157483" header="0.15748031496062992" footer="0.31496062992125984"/>
  <pageSetup paperSize="9" scale="88" orientation="landscape" r:id="rId1"/>
  <headerFooter alignWithMargins="0">
    <oddFooter>&amp;C—6—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J17" sqref="J17"/>
    </sheetView>
  </sheetViews>
  <sheetFormatPr defaultColWidth="40.375" defaultRowHeight="14.25"/>
  <cols>
    <col min="1" max="1" width="33" style="2" customWidth="1"/>
    <col min="2" max="2" width="13.625" style="2" customWidth="1"/>
    <col min="3" max="3" width="12" style="2" customWidth="1"/>
    <col min="4" max="4" width="11" style="2" customWidth="1"/>
    <col min="5" max="5" width="29.875" style="2" customWidth="1"/>
    <col min="6" max="7" width="11.875" style="2" customWidth="1"/>
    <col min="8" max="8" width="11" style="2" customWidth="1"/>
    <col min="9" max="11" width="12.5" style="2" customWidth="1"/>
    <col min="12" max="16384" width="40.375" style="2"/>
  </cols>
  <sheetData>
    <row r="1" spans="1:8" ht="20.25">
      <c r="A1" s="73" t="s">
        <v>99</v>
      </c>
    </row>
    <row r="2" spans="1:8" s="3" customFormat="1" ht="27">
      <c r="A2" s="136" t="s">
        <v>101</v>
      </c>
      <c r="B2" s="136"/>
      <c r="C2" s="136"/>
      <c r="D2" s="136"/>
      <c r="E2" s="136"/>
      <c r="F2" s="136"/>
      <c r="G2" s="136"/>
      <c r="H2" s="136"/>
    </row>
    <row r="3" spans="1:8" s="3" customFormat="1">
      <c r="A3" s="4"/>
      <c r="B3" s="4"/>
      <c r="C3" s="4"/>
      <c r="D3" s="4"/>
      <c r="E3" s="4"/>
      <c r="F3" s="142" t="s">
        <v>90</v>
      </c>
      <c r="G3" s="142"/>
      <c r="H3" s="142"/>
    </row>
    <row r="4" spans="1:8" s="6" customFormat="1" ht="30" customHeight="1">
      <c r="A4" s="74" t="s">
        <v>1</v>
      </c>
      <c r="B4" s="5" t="s">
        <v>100</v>
      </c>
      <c r="C4" s="28" t="s">
        <v>83</v>
      </c>
      <c r="D4" s="5" t="s">
        <v>116</v>
      </c>
      <c r="E4" s="74" t="s">
        <v>1</v>
      </c>
      <c r="F4" s="5" t="s">
        <v>102</v>
      </c>
      <c r="G4" s="28" t="s">
        <v>83</v>
      </c>
      <c r="H4" s="5" t="s">
        <v>116</v>
      </c>
    </row>
    <row r="5" spans="1:8" s="9" customFormat="1">
      <c r="A5" s="7" t="s">
        <v>2</v>
      </c>
      <c r="B5" s="86">
        <f>SUM(B6:B7,B31,B35,B36,B37)</f>
        <v>684037</v>
      </c>
      <c r="C5" s="8">
        <f>SUM(C6:C7,C31,C35,C36,C37)</f>
        <v>720995</v>
      </c>
      <c r="D5" s="8"/>
      <c r="E5" s="7" t="s">
        <v>3</v>
      </c>
      <c r="F5" s="86">
        <f>SUM(F6,F31,F32,F33,F34)</f>
        <v>684037</v>
      </c>
      <c r="G5" s="8">
        <f>SUM(G6,G31,G32,G33)</f>
        <v>720995</v>
      </c>
      <c r="H5" s="8"/>
    </row>
    <row r="6" spans="1:8" s="3" customFormat="1">
      <c r="A6" s="10" t="s">
        <v>4</v>
      </c>
      <c r="B6" s="11">
        <v>5120</v>
      </c>
      <c r="C6" s="12"/>
      <c r="D6" s="12"/>
      <c r="E6" s="10" t="s">
        <v>5</v>
      </c>
      <c r="F6" s="11">
        <f>SUM(F7:F30)</f>
        <v>635126</v>
      </c>
      <c r="G6" s="12">
        <f>SUM(G7:G30)</f>
        <v>563584</v>
      </c>
      <c r="H6" s="13">
        <f>G6/F6-1</f>
        <v>-0.11264221587527512</v>
      </c>
    </row>
    <row r="7" spans="1:8" s="3" customFormat="1">
      <c r="A7" s="10" t="s">
        <v>6</v>
      </c>
      <c r="B7" s="86">
        <f>SUM(B8,B23)</f>
        <v>203483</v>
      </c>
      <c r="C7" s="8">
        <f>SUM(C8,C23)</f>
        <v>223800</v>
      </c>
      <c r="D7" s="13">
        <f>C7/B7-1</f>
        <v>9.9846178796263008E-2</v>
      </c>
      <c r="E7" s="14" t="s">
        <v>7</v>
      </c>
      <c r="F7" s="16">
        <v>52139</v>
      </c>
      <c r="G7" s="15">
        <v>39752</v>
      </c>
      <c r="H7" s="41"/>
    </row>
    <row r="8" spans="1:8" s="3" customFormat="1">
      <c r="A8" s="17" t="s">
        <v>8</v>
      </c>
      <c r="B8" s="11">
        <f>SUM(B9:B22)</f>
        <v>143366</v>
      </c>
      <c r="C8" s="11">
        <f>SUM(C9:C22)</f>
        <v>157700</v>
      </c>
      <c r="D8" s="13">
        <f>C8/B8-1</f>
        <v>9.9981864598300829E-2</v>
      </c>
      <c r="E8" s="14" t="s">
        <v>9</v>
      </c>
      <c r="F8" s="16"/>
      <c r="G8" s="15"/>
      <c r="H8" s="41"/>
    </row>
    <row r="9" spans="1:8" s="3" customFormat="1">
      <c r="A9" s="14" t="s">
        <v>10</v>
      </c>
      <c r="B9" s="16">
        <v>74294</v>
      </c>
      <c r="C9" s="16">
        <v>78000</v>
      </c>
      <c r="D9" s="18"/>
      <c r="E9" s="14" t="s">
        <v>11</v>
      </c>
      <c r="F9" s="16">
        <v>21493</v>
      </c>
      <c r="G9" s="15">
        <v>18746</v>
      </c>
      <c r="H9" s="41"/>
    </row>
    <row r="10" spans="1:8" s="3" customFormat="1">
      <c r="A10" s="14" t="s">
        <v>12</v>
      </c>
      <c r="B10" s="16"/>
      <c r="C10" s="16"/>
      <c r="D10" s="18"/>
      <c r="E10" s="14" t="s">
        <v>13</v>
      </c>
      <c r="F10" s="16">
        <v>154270</v>
      </c>
      <c r="G10" s="15">
        <v>146601</v>
      </c>
      <c r="H10" s="41"/>
    </row>
    <row r="11" spans="1:8" s="3" customFormat="1">
      <c r="A11" s="14" t="s">
        <v>14</v>
      </c>
      <c r="B11" s="16">
        <v>19351</v>
      </c>
      <c r="C11" s="16">
        <v>20500</v>
      </c>
      <c r="D11" s="18"/>
      <c r="E11" s="14" t="s">
        <v>15</v>
      </c>
      <c r="F11" s="16">
        <v>3708</v>
      </c>
      <c r="G11" s="15">
        <v>3767</v>
      </c>
      <c r="H11" s="41"/>
    </row>
    <row r="12" spans="1:8" s="3" customFormat="1">
      <c r="A12" s="14" t="s">
        <v>16</v>
      </c>
      <c r="B12" s="16">
        <v>19272</v>
      </c>
      <c r="C12" s="16">
        <v>19500</v>
      </c>
      <c r="D12" s="18"/>
      <c r="E12" s="14" t="s">
        <v>17</v>
      </c>
      <c r="F12" s="16">
        <v>9234</v>
      </c>
      <c r="G12" s="15">
        <v>8612</v>
      </c>
      <c r="H12" s="41"/>
    </row>
    <row r="13" spans="1:8" s="3" customFormat="1">
      <c r="A13" s="14" t="s">
        <v>18</v>
      </c>
      <c r="B13" s="16">
        <v>3036</v>
      </c>
      <c r="C13" s="16">
        <v>3800</v>
      </c>
      <c r="D13" s="18"/>
      <c r="E13" s="14" t="s">
        <v>19</v>
      </c>
      <c r="F13" s="16">
        <v>103857</v>
      </c>
      <c r="G13" s="15">
        <v>97204</v>
      </c>
      <c r="H13" s="41"/>
    </row>
    <row r="14" spans="1:8" s="3" customFormat="1">
      <c r="A14" s="14" t="s">
        <v>20</v>
      </c>
      <c r="B14" s="16">
        <v>6166</v>
      </c>
      <c r="C14" s="16">
        <v>6600</v>
      </c>
      <c r="D14" s="18"/>
      <c r="E14" s="14" t="s">
        <v>21</v>
      </c>
      <c r="F14" s="16">
        <v>51177</v>
      </c>
      <c r="G14" s="15">
        <v>51279</v>
      </c>
      <c r="H14" s="41"/>
    </row>
    <row r="15" spans="1:8" s="3" customFormat="1">
      <c r="A15" s="14" t="s">
        <v>22</v>
      </c>
      <c r="B15" s="16">
        <v>6584</v>
      </c>
      <c r="C15" s="16">
        <v>7000</v>
      </c>
      <c r="D15" s="18"/>
      <c r="E15" s="14" t="s">
        <v>23</v>
      </c>
      <c r="F15" s="16">
        <v>24958</v>
      </c>
      <c r="G15" s="15">
        <v>16331</v>
      </c>
      <c r="H15" s="41"/>
    </row>
    <row r="16" spans="1:8" s="3" customFormat="1">
      <c r="A16" s="14" t="s">
        <v>24</v>
      </c>
      <c r="B16" s="16">
        <v>2343</v>
      </c>
      <c r="C16" s="16">
        <v>3000</v>
      </c>
      <c r="D16" s="18"/>
      <c r="E16" s="14" t="s">
        <v>25</v>
      </c>
      <c r="F16" s="16">
        <v>7489</v>
      </c>
      <c r="G16" s="15">
        <v>5782</v>
      </c>
      <c r="H16" s="41"/>
    </row>
    <row r="17" spans="1:8" s="3" customFormat="1">
      <c r="A17" s="14" t="s">
        <v>26</v>
      </c>
      <c r="B17" s="16">
        <v>2569</v>
      </c>
      <c r="C17" s="16">
        <v>3200</v>
      </c>
      <c r="D17" s="18"/>
      <c r="E17" s="14" t="s">
        <v>27</v>
      </c>
      <c r="F17" s="16">
        <v>109518</v>
      </c>
      <c r="G17" s="15">
        <v>110911</v>
      </c>
      <c r="H17" s="41"/>
    </row>
    <row r="18" spans="1:8" s="3" customFormat="1">
      <c r="A18" s="14" t="s">
        <v>28</v>
      </c>
      <c r="B18" s="16">
        <v>2233</v>
      </c>
      <c r="C18" s="16">
        <v>4000</v>
      </c>
      <c r="D18" s="18"/>
      <c r="E18" s="14" t="s">
        <v>29</v>
      </c>
      <c r="F18" s="16">
        <v>37270</v>
      </c>
      <c r="G18" s="15">
        <v>14682</v>
      </c>
      <c r="H18" s="41"/>
    </row>
    <row r="19" spans="1:8" s="3" customFormat="1">
      <c r="A19" s="14" t="s">
        <v>30</v>
      </c>
      <c r="B19" s="16">
        <v>441</v>
      </c>
      <c r="C19" s="16">
        <v>600</v>
      </c>
      <c r="D19" s="18"/>
      <c r="E19" s="14" t="s">
        <v>31</v>
      </c>
      <c r="F19" s="16">
        <v>9379</v>
      </c>
      <c r="G19" s="15">
        <v>5285</v>
      </c>
      <c r="H19" s="41"/>
    </row>
    <row r="20" spans="1:8" s="3" customFormat="1">
      <c r="A20" s="14" t="s">
        <v>32</v>
      </c>
      <c r="B20" s="16">
        <v>473</v>
      </c>
      <c r="C20" s="16">
        <v>3500</v>
      </c>
      <c r="D20" s="18"/>
      <c r="E20" s="14" t="s">
        <v>33</v>
      </c>
      <c r="F20" s="16">
        <v>760</v>
      </c>
      <c r="G20" s="19">
        <v>618</v>
      </c>
      <c r="H20" s="41"/>
    </row>
    <row r="21" spans="1:8" s="3" customFormat="1">
      <c r="A21" s="14" t="s">
        <v>34</v>
      </c>
      <c r="B21" s="16">
        <v>6604</v>
      </c>
      <c r="C21" s="16">
        <v>8000</v>
      </c>
      <c r="D21" s="18"/>
      <c r="E21" s="14" t="s">
        <v>35</v>
      </c>
      <c r="F21" s="16">
        <v>70</v>
      </c>
      <c r="G21" s="19">
        <v>130</v>
      </c>
      <c r="H21" s="41"/>
    </row>
    <row r="22" spans="1:8" s="3" customFormat="1">
      <c r="A22" s="14" t="s">
        <v>36</v>
      </c>
      <c r="B22" s="16"/>
      <c r="C22" s="19"/>
      <c r="D22" s="19"/>
      <c r="E22" s="14" t="s">
        <v>37</v>
      </c>
      <c r="F22" s="16"/>
      <c r="G22" s="19"/>
      <c r="H22" s="41"/>
    </row>
    <row r="23" spans="1:8" s="3" customFormat="1">
      <c r="A23" s="17" t="s">
        <v>38</v>
      </c>
      <c r="B23" s="11">
        <f>SUM(B24:B30)</f>
        <v>60117</v>
      </c>
      <c r="C23" s="12">
        <f>SUM(C24:C30)</f>
        <v>66100</v>
      </c>
      <c r="D23" s="13">
        <f>C23/B23-1</f>
        <v>9.9522597601344076E-2</v>
      </c>
      <c r="E23" s="14" t="s">
        <v>39</v>
      </c>
      <c r="F23" s="16">
        <v>2756</v>
      </c>
      <c r="G23" s="19">
        <v>2999</v>
      </c>
      <c r="H23" s="41"/>
    </row>
    <row r="24" spans="1:8" s="3" customFormat="1">
      <c r="A24" s="20" t="s">
        <v>40</v>
      </c>
      <c r="B24" s="16">
        <v>8842</v>
      </c>
      <c r="C24" s="16">
        <v>6500</v>
      </c>
      <c r="D24" s="19"/>
      <c r="E24" s="14" t="s">
        <v>41</v>
      </c>
      <c r="F24" s="16">
        <v>24021</v>
      </c>
      <c r="G24" s="19">
        <v>17418</v>
      </c>
      <c r="H24" s="41"/>
    </row>
    <row r="25" spans="1:8" s="3" customFormat="1">
      <c r="A25" s="20" t="s">
        <v>42</v>
      </c>
      <c r="B25" s="16">
        <v>8013</v>
      </c>
      <c r="C25" s="16">
        <v>2907</v>
      </c>
      <c r="D25" s="19"/>
      <c r="E25" s="14" t="s">
        <v>43</v>
      </c>
      <c r="F25" s="16">
        <v>2913</v>
      </c>
      <c r="G25" s="19">
        <v>607</v>
      </c>
      <c r="H25" s="41"/>
    </row>
    <row r="26" spans="1:8" s="3" customFormat="1">
      <c r="A26" s="20" t="s">
        <v>44</v>
      </c>
      <c r="B26" s="16">
        <v>4482</v>
      </c>
      <c r="C26" s="16">
        <v>3382</v>
      </c>
      <c r="D26" s="19"/>
      <c r="E26" s="14" t="s">
        <v>45</v>
      </c>
      <c r="F26" s="16">
        <v>5275</v>
      </c>
      <c r="G26" s="19">
        <v>1419</v>
      </c>
      <c r="H26" s="41"/>
    </row>
    <row r="27" spans="1:8" s="3" customFormat="1">
      <c r="A27" s="20" t="s">
        <v>46</v>
      </c>
      <c r="B27" s="16"/>
      <c r="C27" s="16"/>
      <c r="D27" s="19"/>
      <c r="E27" s="14" t="s">
        <v>47</v>
      </c>
      <c r="F27" s="16">
        <v>179</v>
      </c>
      <c r="G27" s="19"/>
      <c r="H27" s="41"/>
    </row>
    <row r="28" spans="1:8" s="3" customFormat="1">
      <c r="A28" s="20" t="s">
        <v>48</v>
      </c>
      <c r="B28" s="16">
        <v>33218</v>
      </c>
      <c r="C28" s="16">
        <v>52121</v>
      </c>
      <c r="D28" s="19"/>
      <c r="E28" s="14" t="s">
        <v>49</v>
      </c>
      <c r="F28" s="16">
        <v>14659</v>
      </c>
      <c r="G28" s="19">
        <v>15794</v>
      </c>
      <c r="H28" s="41"/>
    </row>
    <row r="29" spans="1:8" s="3" customFormat="1">
      <c r="A29" s="21" t="s">
        <v>50</v>
      </c>
      <c r="B29" s="16">
        <v>1100</v>
      </c>
      <c r="C29" s="16">
        <v>840</v>
      </c>
      <c r="D29" s="19"/>
      <c r="E29" s="14" t="s">
        <v>51</v>
      </c>
      <c r="F29" s="16">
        <v>1</v>
      </c>
      <c r="G29" s="19">
        <v>7</v>
      </c>
      <c r="H29" s="41"/>
    </row>
    <row r="30" spans="1:8" s="3" customFormat="1">
      <c r="A30" s="20" t="s">
        <v>52</v>
      </c>
      <c r="B30" s="16">
        <v>4462</v>
      </c>
      <c r="C30" s="16">
        <v>350</v>
      </c>
      <c r="D30" s="19"/>
      <c r="E30" s="14" t="s">
        <v>53</v>
      </c>
      <c r="F30" s="16"/>
      <c r="G30" s="19">
        <v>5640</v>
      </c>
      <c r="H30" s="41"/>
    </row>
    <row r="31" spans="1:8" s="3" customFormat="1">
      <c r="A31" s="17" t="s">
        <v>54</v>
      </c>
      <c r="B31" s="11">
        <f>SUM(B32:B34)</f>
        <v>347128</v>
      </c>
      <c r="C31" s="12">
        <f>SUM(C32:C34)</f>
        <v>278244</v>
      </c>
      <c r="D31" s="12"/>
      <c r="E31" s="17" t="s">
        <v>55</v>
      </c>
      <c r="F31" s="11">
        <v>34407</v>
      </c>
      <c r="G31" s="12">
        <v>35411</v>
      </c>
      <c r="H31" s="12"/>
    </row>
    <row r="32" spans="1:8" s="3" customFormat="1">
      <c r="A32" s="14" t="s">
        <v>56</v>
      </c>
      <c r="B32" s="16">
        <v>4807</v>
      </c>
      <c r="C32" s="16">
        <v>4807</v>
      </c>
      <c r="D32" s="19"/>
      <c r="E32" s="10" t="s">
        <v>57</v>
      </c>
      <c r="F32" s="11">
        <v>5600</v>
      </c>
      <c r="G32" s="12">
        <v>122000</v>
      </c>
      <c r="H32" s="19"/>
    </row>
    <row r="33" spans="1:8" s="4" customFormat="1">
      <c r="A33" s="14" t="s">
        <v>58</v>
      </c>
      <c r="B33" s="16">
        <v>284479</v>
      </c>
      <c r="C33" s="16">
        <v>244316</v>
      </c>
      <c r="D33" s="19"/>
      <c r="E33" s="10" t="s">
        <v>59</v>
      </c>
      <c r="F33" s="11">
        <f>584+1367</f>
        <v>1951</v>
      </c>
      <c r="G33" s="12"/>
      <c r="H33" s="12"/>
    </row>
    <row r="34" spans="1:8" s="3" customFormat="1">
      <c r="A34" s="14" t="s">
        <v>60</v>
      </c>
      <c r="B34" s="16">
        <v>57842</v>
      </c>
      <c r="C34" s="16">
        <v>29121</v>
      </c>
      <c r="D34" s="19"/>
      <c r="E34" s="10" t="s">
        <v>117</v>
      </c>
      <c r="F34" s="11">
        <v>6953</v>
      </c>
      <c r="G34" s="23"/>
      <c r="H34" s="23"/>
    </row>
    <row r="35" spans="1:8" s="3" customFormat="1">
      <c r="A35" s="17" t="s">
        <v>61</v>
      </c>
      <c r="B35" s="11">
        <v>45600</v>
      </c>
      <c r="C35" s="12">
        <v>122000</v>
      </c>
      <c r="D35" s="12"/>
      <c r="E35" s="19"/>
      <c r="F35" s="16"/>
      <c r="G35" s="19"/>
      <c r="H35" s="19"/>
    </row>
    <row r="36" spans="1:8" s="3" customFormat="1">
      <c r="A36" s="17" t="s">
        <v>62</v>
      </c>
      <c r="B36" s="11">
        <v>1540</v>
      </c>
      <c r="C36" s="12">
        <v>1951</v>
      </c>
      <c r="D36" s="12"/>
      <c r="E36" s="19"/>
      <c r="F36" s="16"/>
      <c r="G36" s="19"/>
      <c r="H36" s="19"/>
    </row>
    <row r="37" spans="1:8" s="3" customFormat="1">
      <c r="A37" s="17" t="s">
        <v>63</v>
      </c>
      <c r="B37" s="11">
        <f>75000+6953-787</f>
        <v>81166</v>
      </c>
      <c r="C37" s="12">
        <v>95000</v>
      </c>
      <c r="D37" s="12"/>
      <c r="E37" s="19"/>
      <c r="F37" s="16"/>
      <c r="G37" s="19"/>
      <c r="H37" s="19"/>
    </row>
    <row r="38" spans="1:8" s="3" customFormat="1" ht="14.25" customHeight="1">
      <c r="A38" s="143" t="s">
        <v>64</v>
      </c>
      <c r="B38" s="143"/>
      <c r="C38" s="143"/>
      <c r="D38" s="143"/>
      <c r="E38" s="24" t="s">
        <v>65</v>
      </c>
      <c r="F38" s="11">
        <f>B5-F5</f>
        <v>0</v>
      </c>
      <c r="G38" s="11">
        <f>C5-G5</f>
        <v>0</v>
      </c>
      <c r="H38" s="12"/>
    </row>
    <row r="39" spans="1:8" s="3" customFormat="1" ht="14.25" customHeight="1">
      <c r="A39" s="143"/>
      <c r="B39" s="143"/>
      <c r="C39" s="143"/>
      <c r="D39" s="143"/>
      <c r="E39" s="22" t="s">
        <v>66</v>
      </c>
      <c r="F39" s="16">
        <f>F38</f>
        <v>0</v>
      </c>
      <c r="G39" s="19">
        <v>0</v>
      </c>
      <c r="H39" s="19"/>
    </row>
    <row r="40" spans="1:8">
      <c r="A40" s="25"/>
      <c r="B40" s="25"/>
      <c r="C40" s="25"/>
      <c r="D40" s="25"/>
      <c r="E40" s="25"/>
      <c r="F40" s="25"/>
      <c r="G40" s="25"/>
      <c r="H40" s="25"/>
    </row>
  </sheetData>
  <mergeCells count="3">
    <mergeCell ref="A2:H2"/>
    <mergeCell ref="F3:H3"/>
    <mergeCell ref="A38:D39"/>
  </mergeCells>
  <phoneticPr fontId="3" type="noConversion"/>
  <printOptions horizontalCentered="1"/>
  <pageMargins left="0.39370078740157483" right="0.31496062992125984" top="0.47244094488188981" bottom="0.27559055118110237" header="0.15748031496062992" footer="0.15748031496062992"/>
  <pageSetup paperSize="9" scale="88" orientation="landscape" r:id="rId1"/>
  <headerFooter alignWithMargins="0">
    <oddFooter>&amp;C—7—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pane xSplit="1" ySplit="5" topLeftCell="B6" activePane="bottomRight" state="frozen"/>
      <selection activeCell="K16" sqref="K16"/>
      <selection pane="topRight" activeCell="K16" sqref="K16"/>
      <selection pane="bottomLeft" activeCell="K16" sqref="K16"/>
      <selection pane="bottomRight" activeCell="J14" sqref="J14"/>
    </sheetView>
  </sheetViews>
  <sheetFormatPr defaultColWidth="40.375" defaultRowHeight="14.25"/>
  <cols>
    <col min="1" max="1" width="33.125" style="43" customWidth="1"/>
    <col min="2" max="3" width="13.25" style="43" customWidth="1"/>
    <col min="4" max="4" width="13.375" style="43" customWidth="1"/>
    <col min="5" max="5" width="30.875" style="43" customWidth="1"/>
    <col min="6" max="7" width="13.375" style="43" customWidth="1"/>
    <col min="8" max="8" width="10.75" style="43" customWidth="1"/>
    <col min="9" max="12" width="15.25" style="43" customWidth="1"/>
    <col min="13" max="232" width="40.375" style="43"/>
    <col min="233" max="233" width="33.125" style="43" customWidth="1"/>
    <col min="234" max="235" width="13.25" style="43" customWidth="1"/>
    <col min="236" max="236" width="13.375" style="43" customWidth="1"/>
    <col min="237" max="237" width="30.875" style="43" customWidth="1"/>
    <col min="238" max="238" width="13.25" style="43" customWidth="1"/>
    <col min="239" max="239" width="13.375" style="43" customWidth="1"/>
    <col min="240" max="240" width="13" style="43" customWidth="1"/>
    <col min="241" max="241" width="10.875" style="43" customWidth="1"/>
    <col min="242" max="488" width="40.375" style="43"/>
    <col min="489" max="489" width="33.125" style="43" customWidth="1"/>
    <col min="490" max="491" width="13.25" style="43" customWidth="1"/>
    <col min="492" max="492" width="13.375" style="43" customWidth="1"/>
    <col min="493" max="493" width="30.875" style="43" customWidth="1"/>
    <col min="494" max="494" width="13.25" style="43" customWidth="1"/>
    <col min="495" max="495" width="13.375" style="43" customWidth="1"/>
    <col min="496" max="496" width="13" style="43" customWidth="1"/>
    <col min="497" max="497" width="10.875" style="43" customWidth="1"/>
    <col min="498" max="744" width="40.375" style="43"/>
    <col min="745" max="745" width="33.125" style="43" customWidth="1"/>
    <col min="746" max="747" width="13.25" style="43" customWidth="1"/>
    <col min="748" max="748" width="13.375" style="43" customWidth="1"/>
    <col min="749" max="749" width="30.875" style="43" customWidth="1"/>
    <col min="750" max="750" width="13.25" style="43" customWidth="1"/>
    <col min="751" max="751" width="13.375" style="43" customWidth="1"/>
    <col min="752" max="752" width="13" style="43" customWidth="1"/>
    <col min="753" max="753" width="10.875" style="43" customWidth="1"/>
    <col min="754" max="1000" width="40.375" style="43"/>
    <col min="1001" max="1001" width="33.125" style="43" customWidth="1"/>
    <col min="1002" max="1003" width="13.25" style="43" customWidth="1"/>
    <col min="1004" max="1004" width="13.375" style="43" customWidth="1"/>
    <col min="1005" max="1005" width="30.875" style="43" customWidth="1"/>
    <col min="1006" max="1006" width="13.25" style="43" customWidth="1"/>
    <col min="1007" max="1007" width="13.375" style="43" customWidth="1"/>
    <col min="1008" max="1008" width="13" style="43" customWidth="1"/>
    <col min="1009" max="1009" width="10.875" style="43" customWidth="1"/>
    <col min="1010" max="1256" width="40.375" style="43"/>
    <col min="1257" max="1257" width="33.125" style="43" customWidth="1"/>
    <col min="1258" max="1259" width="13.25" style="43" customWidth="1"/>
    <col min="1260" max="1260" width="13.375" style="43" customWidth="1"/>
    <col min="1261" max="1261" width="30.875" style="43" customWidth="1"/>
    <col min="1262" max="1262" width="13.25" style="43" customWidth="1"/>
    <col min="1263" max="1263" width="13.375" style="43" customWidth="1"/>
    <col min="1264" max="1264" width="13" style="43" customWidth="1"/>
    <col min="1265" max="1265" width="10.875" style="43" customWidth="1"/>
    <col min="1266" max="1512" width="40.375" style="43"/>
    <col min="1513" max="1513" width="33.125" style="43" customWidth="1"/>
    <col min="1514" max="1515" width="13.25" style="43" customWidth="1"/>
    <col min="1516" max="1516" width="13.375" style="43" customWidth="1"/>
    <col min="1517" max="1517" width="30.875" style="43" customWidth="1"/>
    <col min="1518" max="1518" width="13.25" style="43" customWidth="1"/>
    <col min="1519" max="1519" width="13.375" style="43" customWidth="1"/>
    <col min="1520" max="1520" width="13" style="43" customWidth="1"/>
    <col min="1521" max="1521" width="10.875" style="43" customWidth="1"/>
    <col min="1522" max="1768" width="40.375" style="43"/>
    <col min="1769" max="1769" width="33.125" style="43" customWidth="1"/>
    <col min="1770" max="1771" width="13.25" style="43" customWidth="1"/>
    <col min="1772" max="1772" width="13.375" style="43" customWidth="1"/>
    <col min="1773" max="1773" width="30.875" style="43" customWidth="1"/>
    <col min="1774" max="1774" width="13.25" style="43" customWidth="1"/>
    <col min="1775" max="1775" width="13.375" style="43" customWidth="1"/>
    <col min="1776" max="1776" width="13" style="43" customWidth="1"/>
    <col min="1777" max="1777" width="10.875" style="43" customWidth="1"/>
    <col min="1778" max="2024" width="40.375" style="43"/>
    <col min="2025" max="2025" width="33.125" style="43" customWidth="1"/>
    <col min="2026" max="2027" width="13.25" style="43" customWidth="1"/>
    <col min="2028" max="2028" width="13.375" style="43" customWidth="1"/>
    <col min="2029" max="2029" width="30.875" style="43" customWidth="1"/>
    <col min="2030" max="2030" width="13.25" style="43" customWidth="1"/>
    <col min="2031" max="2031" width="13.375" style="43" customWidth="1"/>
    <col min="2032" max="2032" width="13" style="43" customWidth="1"/>
    <col min="2033" max="2033" width="10.875" style="43" customWidth="1"/>
    <col min="2034" max="2280" width="40.375" style="43"/>
    <col min="2281" max="2281" width="33.125" style="43" customWidth="1"/>
    <col min="2282" max="2283" width="13.25" style="43" customWidth="1"/>
    <col min="2284" max="2284" width="13.375" style="43" customWidth="1"/>
    <col min="2285" max="2285" width="30.875" style="43" customWidth="1"/>
    <col min="2286" max="2286" width="13.25" style="43" customWidth="1"/>
    <col min="2287" max="2287" width="13.375" style="43" customWidth="1"/>
    <col min="2288" max="2288" width="13" style="43" customWidth="1"/>
    <col min="2289" max="2289" width="10.875" style="43" customWidth="1"/>
    <col min="2290" max="2536" width="40.375" style="43"/>
    <col min="2537" max="2537" width="33.125" style="43" customWidth="1"/>
    <col min="2538" max="2539" width="13.25" style="43" customWidth="1"/>
    <col min="2540" max="2540" width="13.375" style="43" customWidth="1"/>
    <col min="2541" max="2541" width="30.875" style="43" customWidth="1"/>
    <col min="2542" max="2542" width="13.25" style="43" customWidth="1"/>
    <col min="2543" max="2543" width="13.375" style="43" customWidth="1"/>
    <col min="2544" max="2544" width="13" style="43" customWidth="1"/>
    <col min="2545" max="2545" width="10.875" style="43" customWidth="1"/>
    <col min="2546" max="2792" width="40.375" style="43"/>
    <col min="2793" max="2793" width="33.125" style="43" customWidth="1"/>
    <col min="2794" max="2795" width="13.25" style="43" customWidth="1"/>
    <col min="2796" max="2796" width="13.375" style="43" customWidth="1"/>
    <col min="2797" max="2797" width="30.875" style="43" customWidth="1"/>
    <col min="2798" max="2798" width="13.25" style="43" customWidth="1"/>
    <col min="2799" max="2799" width="13.375" style="43" customWidth="1"/>
    <col min="2800" max="2800" width="13" style="43" customWidth="1"/>
    <col min="2801" max="2801" width="10.875" style="43" customWidth="1"/>
    <col min="2802" max="3048" width="40.375" style="43"/>
    <col min="3049" max="3049" width="33.125" style="43" customWidth="1"/>
    <col min="3050" max="3051" width="13.25" style="43" customWidth="1"/>
    <col min="3052" max="3052" width="13.375" style="43" customWidth="1"/>
    <col min="3053" max="3053" width="30.875" style="43" customWidth="1"/>
    <col min="3054" max="3054" width="13.25" style="43" customWidth="1"/>
    <col min="3055" max="3055" width="13.375" style="43" customWidth="1"/>
    <col min="3056" max="3056" width="13" style="43" customWidth="1"/>
    <col min="3057" max="3057" width="10.875" style="43" customWidth="1"/>
    <col min="3058" max="3304" width="40.375" style="43"/>
    <col min="3305" max="3305" width="33.125" style="43" customWidth="1"/>
    <col min="3306" max="3307" width="13.25" style="43" customWidth="1"/>
    <col min="3308" max="3308" width="13.375" style="43" customWidth="1"/>
    <col min="3309" max="3309" width="30.875" style="43" customWidth="1"/>
    <col min="3310" max="3310" width="13.25" style="43" customWidth="1"/>
    <col min="3311" max="3311" width="13.375" style="43" customWidth="1"/>
    <col min="3312" max="3312" width="13" style="43" customWidth="1"/>
    <col min="3313" max="3313" width="10.875" style="43" customWidth="1"/>
    <col min="3314" max="3560" width="40.375" style="43"/>
    <col min="3561" max="3561" width="33.125" style="43" customWidth="1"/>
    <col min="3562" max="3563" width="13.25" style="43" customWidth="1"/>
    <col min="3564" max="3564" width="13.375" style="43" customWidth="1"/>
    <col min="3565" max="3565" width="30.875" style="43" customWidth="1"/>
    <col min="3566" max="3566" width="13.25" style="43" customWidth="1"/>
    <col min="3567" max="3567" width="13.375" style="43" customWidth="1"/>
    <col min="3568" max="3568" width="13" style="43" customWidth="1"/>
    <col min="3569" max="3569" width="10.875" style="43" customWidth="1"/>
    <col min="3570" max="3816" width="40.375" style="43"/>
    <col min="3817" max="3817" width="33.125" style="43" customWidth="1"/>
    <col min="3818" max="3819" width="13.25" style="43" customWidth="1"/>
    <col min="3820" max="3820" width="13.375" style="43" customWidth="1"/>
    <col min="3821" max="3821" width="30.875" style="43" customWidth="1"/>
    <col min="3822" max="3822" width="13.25" style="43" customWidth="1"/>
    <col min="3823" max="3823" width="13.375" style="43" customWidth="1"/>
    <col min="3824" max="3824" width="13" style="43" customWidth="1"/>
    <col min="3825" max="3825" width="10.875" style="43" customWidth="1"/>
    <col min="3826" max="4072" width="40.375" style="43"/>
    <col min="4073" max="4073" width="33.125" style="43" customWidth="1"/>
    <col min="4074" max="4075" width="13.25" style="43" customWidth="1"/>
    <col min="4076" max="4076" width="13.375" style="43" customWidth="1"/>
    <col min="4077" max="4077" width="30.875" style="43" customWidth="1"/>
    <col min="4078" max="4078" width="13.25" style="43" customWidth="1"/>
    <col min="4079" max="4079" width="13.375" style="43" customWidth="1"/>
    <col min="4080" max="4080" width="13" style="43" customWidth="1"/>
    <col min="4081" max="4081" width="10.875" style="43" customWidth="1"/>
    <col min="4082" max="4328" width="40.375" style="43"/>
    <col min="4329" max="4329" width="33.125" style="43" customWidth="1"/>
    <col min="4330" max="4331" width="13.25" style="43" customWidth="1"/>
    <col min="4332" max="4332" width="13.375" style="43" customWidth="1"/>
    <col min="4333" max="4333" width="30.875" style="43" customWidth="1"/>
    <col min="4334" max="4334" width="13.25" style="43" customWidth="1"/>
    <col min="4335" max="4335" width="13.375" style="43" customWidth="1"/>
    <col min="4336" max="4336" width="13" style="43" customWidth="1"/>
    <col min="4337" max="4337" width="10.875" style="43" customWidth="1"/>
    <col min="4338" max="4584" width="40.375" style="43"/>
    <col min="4585" max="4585" width="33.125" style="43" customWidth="1"/>
    <col min="4586" max="4587" width="13.25" style="43" customWidth="1"/>
    <col min="4588" max="4588" width="13.375" style="43" customWidth="1"/>
    <col min="4589" max="4589" width="30.875" style="43" customWidth="1"/>
    <col min="4590" max="4590" width="13.25" style="43" customWidth="1"/>
    <col min="4591" max="4591" width="13.375" style="43" customWidth="1"/>
    <col min="4592" max="4592" width="13" style="43" customWidth="1"/>
    <col min="4593" max="4593" width="10.875" style="43" customWidth="1"/>
    <col min="4594" max="4840" width="40.375" style="43"/>
    <col min="4841" max="4841" width="33.125" style="43" customWidth="1"/>
    <col min="4842" max="4843" width="13.25" style="43" customWidth="1"/>
    <col min="4844" max="4844" width="13.375" style="43" customWidth="1"/>
    <col min="4845" max="4845" width="30.875" style="43" customWidth="1"/>
    <col min="4846" max="4846" width="13.25" style="43" customWidth="1"/>
    <col min="4847" max="4847" width="13.375" style="43" customWidth="1"/>
    <col min="4848" max="4848" width="13" style="43" customWidth="1"/>
    <col min="4849" max="4849" width="10.875" style="43" customWidth="1"/>
    <col min="4850" max="5096" width="40.375" style="43"/>
    <col min="5097" max="5097" width="33.125" style="43" customWidth="1"/>
    <col min="5098" max="5099" width="13.25" style="43" customWidth="1"/>
    <col min="5100" max="5100" width="13.375" style="43" customWidth="1"/>
    <col min="5101" max="5101" width="30.875" style="43" customWidth="1"/>
    <col min="5102" max="5102" width="13.25" style="43" customWidth="1"/>
    <col min="5103" max="5103" width="13.375" style="43" customWidth="1"/>
    <col min="5104" max="5104" width="13" style="43" customWidth="1"/>
    <col min="5105" max="5105" width="10.875" style="43" customWidth="1"/>
    <col min="5106" max="5352" width="40.375" style="43"/>
    <col min="5353" max="5353" width="33.125" style="43" customWidth="1"/>
    <col min="5354" max="5355" width="13.25" style="43" customWidth="1"/>
    <col min="5356" max="5356" width="13.375" style="43" customWidth="1"/>
    <col min="5357" max="5357" width="30.875" style="43" customWidth="1"/>
    <col min="5358" max="5358" width="13.25" style="43" customWidth="1"/>
    <col min="5359" max="5359" width="13.375" style="43" customWidth="1"/>
    <col min="5360" max="5360" width="13" style="43" customWidth="1"/>
    <col min="5361" max="5361" width="10.875" style="43" customWidth="1"/>
    <col min="5362" max="5608" width="40.375" style="43"/>
    <col min="5609" max="5609" width="33.125" style="43" customWidth="1"/>
    <col min="5610" max="5611" width="13.25" style="43" customWidth="1"/>
    <col min="5612" max="5612" width="13.375" style="43" customWidth="1"/>
    <col min="5613" max="5613" width="30.875" style="43" customWidth="1"/>
    <col min="5614" max="5614" width="13.25" style="43" customWidth="1"/>
    <col min="5615" max="5615" width="13.375" style="43" customWidth="1"/>
    <col min="5616" max="5616" width="13" style="43" customWidth="1"/>
    <col min="5617" max="5617" width="10.875" style="43" customWidth="1"/>
    <col min="5618" max="5864" width="40.375" style="43"/>
    <col min="5865" max="5865" width="33.125" style="43" customWidth="1"/>
    <col min="5866" max="5867" width="13.25" style="43" customWidth="1"/>
    <col min="5868" max="5868" width="13.375" style="43" customWidth="1"/>
    <col min="5869" max="5869" width="30.875" style="43" customWidth="1"/>
    <col min="5870" max="5870" width="13.25" style="43" customWidth="1"/>
    <col min="5871" max="5871" width="13.375" style="43" customWidth="1"/>
    <col min="5872" max="5872" width="13" style="43" customWidth="1"/>
    <col min="5873" max="5873" width="10.875" style="43" customWidth="1"/>
    <col min="5874" max="6120" width="40.375" style="43"/>
    <col min="6121" max="6121" width="33.125" style="43" customWidth="1"/>
    <col min="6122" max="6123" width="13.25" style="43" customWidth="1"/>
    <col min="6124" max="6124" width="13.375" style="43" customWidth="1"/>
    <col min="6125" max="6125" width="30.875" style="43" customWidth="1"/>
    <col min="6126" max="6126" width="13.25" style="43" customWidth="1"/>
    <col min="6127" max="6127" width="13.375" style="43" customWidth="1"/>
    <col min="6128" max="6128" width="13" style="43" customWidth="1"/>
    <col min="6129" max="6129" width="10.875" style="43" customWidth="1"/>
    <col min="6130" max="6376" width="40.375" style="43"/>
    <col min="6377" max="6377" width="33.125" style="43" customWidth="1"/>
    <col min="6378" max="6379" width="13.25" style="43" customWidth="1"/>
    <col min="6380" max="6380" width="13.375" style="43" customWidth="1"/>
    <col min="6381" max="6381" width="30.875" style="43" customWidth="1"/>
    <col min="6382" max="6382" width="13.25" style="43" customWidth="1"/>
    <col min="6383" max="6383" width="13.375" style="43" customWidth="1"/>
    <col min="6384" max="6384" width="13" style="43" customWidth="1"/>
    <col min="6385" max="6385" width="10.875" style="43" customWidth="1"/>
    <col min="6386" max="6632" width="40.375" style="43"/>
    <col min="6633" max="6633" width="33.125" style="43" customWidth="1"/>
    <col min="6634" max="6635" width="13.25" style="43" customWidth="1"/>
    <col min="6636" max="6636" width="13.375" style="43" customWidth="1"/>
    <col min="6637" max="6637" width="30.875" style="43" customWidth="1"/>
    <col min="6638" max="6638" width="13.25" style="43" customWidth="1"/>
    <col min="6639" max="6639" width="13.375" style="43" customWidth="1"/>
    <col min="6640" max="6640" width="13" style="43" customWidth="1"/>
    <col min="6641" max="6641" width="10.875" style="43" customWidth="1"/>
    <col min="6642" max="6888" width="40.375" style="43"/>
    <col min="6889" max="6889" width="33.125" style="43" customWidth="1"/>
    <col min="6890" max="6891" width="13.25" style="43" customWidth="1"/>
    <col min="6892" max="6892" width="13.375" style="43" customWidth="1"/>
    <col min="6893" max="6893" width="30.875" style="43" customWidth="1"/>
    <col min="6894" max="6894" width="13.25" style="43" customWidth="1"/>
    <col min="6895" max="6895" width="13.375" style="43" customWidth="1"/>
    <col min="6896" max="6896" width="13" style="43" customWidth="1"/>
    <col min="6897" max="6897" width="10.875" style="43" customWidth="1"/>
    <col min="6898" max="7144" width="40.375" style="43"/>
    <col min="7145" max="7145" width="33.125" style="43" customWidth="1"/>
    <col min="7146" max="7147" width="13.25" style="43" customWidth="1"/>
    <col min="7148" max="7148" width="13.375" style="43" customWidth="1"/>
    <col min="7149" max="7149" width="30.875" style="43" customWidth="1"/>
    <col min="7150" max="7150" width="13.25" style="43" customWidth="1"/>
    <col min="7151" max="7151" width="13.375" style="43" customWidth="1"/>
    <col min="7152" max="7152" width="13" style="43" customWidth="1"/>
    <col min="7153" max="7153" width="10.875" style="43" customWidth="1"/>
    <col min="7154" max="7400" width="40.375" style="43"/>
    <col min="7401" max="7401" width="33.125" style="43" customWidth="1"/>
    <col min="7402" max="7403" width="13.25" style="43" customWidth="1"/>
    <col min="7404" max="7404" width="13.375" style="43" customWidth="1"/>
    <col min="7405" max="7405" width="30.875" style="43" customWidth="1"/>
    <col min="7406" max="7406" width="13.25" style="43" customWidth="1"/>
    <col min="7407" max="7407" width="13.375" style="43" customWidth="1"/>
    <col min="7408" max="7408" width="13" style="43" customWidth="1"/>
    <col min="7409" max="7409" width="10.875" style="43" customWidth="1"/>
    <col min="7410" max="7656" width="40.375" style="43"/>
    <col min="7657" max="7657" width="33.125" style="43" customWidth="1"/>
    <col min="7658" max="7659" width="13.25" style="43" customWidth="1"/>
    <col min="7660" max="7660" width="13.375" style="43" customWidth="1"/>
    <col min="7661" max="7661" width="30.875" style="43" customWidth="1"/>
    <col min="7662" max="7662" width="13.25" style="43" customWidth="1"/>
    <col min="7663" max="7663" width="13.375" style="43" customWidth="1"/>
    <col min="7664" max="7664" width="13" style="43" customWidth="1"/>
    <col min="7665" max="7665" width="10.875" style="43" customWidth="1"/>
    <col min="7666" max="7912" width="40.375" style="43"/>
    <col min="7913" max="7913" width="33.125" style="43" customWidth="1"/>
    <col min="7914" max="7915" width="13.25" style="43" customWidth="1"/>
    <col min="7916" max="7916" width="13.375" style="43" customWidth="1"/>
    <col min="7917" max="7917" width="30.875" style="43" customWidth="1"/>
    <col min="7918" max="7918" width="13.25" style="43" customWidth="1"/>
    <col min="7919" max="7919" width="13.375" style="43" customWidth="1"/>
    <col min="7920" max="7920" width="13" style="43" customWidth="1"/>
    <col min="7921" max="7921" width="10.875" style="43" customWidth="1"/>
    <col min="7922" max="8168" width="40.375" style="43"/>
    <col min="8169" max="8169" width="33.125" style="43" customWidth="1"/>
    <col min="8170" max="8171" width="13.25" style="43" customWidth="1"/>
    <col min="8172" max="8172" width="13.375" style="43" customWidth="1"/>
    <col min="8173" max="8173" width="30.875" style="43" customWidth="1"/>
    <col min="8174" max="8174" width="13.25" style="43" customWidth="1"/>
    <col min="8175" max="8175" width="13.375" style="43" customWidth="1"/>
    <col min="8176" max="8176" width="13" style="43" customWidth="1"/>
    <col min="8177" max="8177" width="10.875" style="43" customWidth="1"/>
    <col min="8178" max="8424" width="40.375" style="43"/>
    <col min="8425" max="8425" width="33.125" style="43" customWidth="1"/>
    <col min="8426" max="8427" width="13.25" style="43" customWidth="1"/>
    <col min="8428" max="8428" width="13.375" style="43" customWidth="1"/>
    <col min="8429" max="8429" width="30.875" style="43" customWidth="1"/>
    <col min="8430" max="8430" width="13.25" style="43" customWidth="1"/>
    <col min="8431" max="8431" width="13.375" style="43" customWidth="1"/>
    <col min="8432" max="8432" width="13" style="43" customWidth="1"/>
    <col min="8433" max="8433" width="10.875" style="43" customWidth="1"/>
    <col min="8434" max="8680" width="40.375" style="43"/>
    <col min="8681" max="8681" width="33.125" style="43" customWidth="1"/>
    <col min="8682" max="8683" width="13.25" style="43" customWidth="1"/>
    <col min="8684" max="8684" width="13.375" style="43" customWidth="1"/>
    <col min="8685" max="8685" width="30.875" style="43" customWidth="1"/>
    <col min="8686" max="8686" width="13.25" style="43" customWidth="1"/>
    <col min="8687" max="8687" width="13.375" style="43" customWidth="1"/>
    <col min="8688" max="8688" width="13" style="43" customWidth="1"/>
    <col min="8689" max="8689" width="10.875" style="43" customWidth="1"/>
    <col min="8690" max="8936" width="40.375" style="43"/>
    <col min="8937" max="8937" width="33.125" style="43" customWidth="1"/>
    <col min="8938" max="8939" width="13.25" style="43" customWidth="1"/>
    <col min="8940" max="8940" width="13.375" style="43" customWidth="1"/>
    <col min="8941" max="8941" width="30.875" style="43" customWidth="1"/>
    <col min="8942" max="8942" width="13.25" style="43" customWidth="1"/>
    <col min="8943" max="8943" width="13.375" style="43" customWidth="1"/>
    <col min="8944" max="8944" width="13" style="43" customWidth="1"/>
    <col min="8945" max="8945" width="10.875" style="43" customWidth="1"/>
    <col min="8946" max="9192" width="40.375" style="43"/>
    <col min="9193" max="9193" width="33.125" style="43" customWidth="1"/>
    <col min="9194" max="9195" width="13.25" style="43" customWidth="1"/>
    <col min="9196" max="9196" width="13.375" style="43" customWidth="1"/>
    <col min="9197" max="9197" width="30.875" style="43" customWidth="1"/>
    <col min="9198" max="9198" width="13.25" style="43" customWidth="1"/>
    <col min="9199" max="9199" width="13.375" style="43" customWidth="1"/>
    <col min="9200" max="9200" width="13" style="43" customWidth="1"/>
    <col min="9201" max="9201" width="10.875" style="43" customWidth="1"/>
    <col min="9202" max="9448" width="40.375" style="43"/>
    <col min="9449" max="9449" width="33.125" style="43" customWidth="1"/>
    <col min="9450" max="9451" width="13.25" style="43" customWidth="1"/>
    <col min="9452" max="9452" width="13.375" style="43" customWidth="1"/>
    <col min="9453" max="9453" width="30.875" style="43" customWidth="1"/>
    <col min="9454" max="9454" width="13.25" style="43" customWidth="1"/>
    <col min="9455" max="9455" width="13.375" style="43" customWidth="1"/>
    <col min="9456" max="9456" width="13" style="43" customWidth="1"/>
    <col min="9457" max="9457" width="10.875" style="43" customWidth="1"/>
    <col min="9458" max="9704" width="40.375" style="43"/>
    <col min="9705" max="9705" width="33.125" style="43" customWidth="1"/>
    <col min="9706" max="9707" width="13.25" style="43" customWidth="1"/>
    <col min="9708" max="9708" width="13.375" style="43" customWidth="1"/>
    <col min="9709" max="9709" width="30.875" style="43" customWidth="1"/>
    <col min="9710" max="9710" width="13.25" style="43" customWidth="1"/>
    <col min="9711" max="9711" width="13.375" style="43" customWidth="1"/>
    <col min="9712" max="9712" width="13" style="43" customWidth="1"/>
    <col min="9713" max="9713" width="10.875" style="43" customWidth="1"/>
    <col min="9714" max="9960" width="40.375" style="43"/>
    <col min="9961" max="9961" width="33.125" style="43" customWidth="1"/>
    <col min="9962" max="9963" width="13.25" style="43" customWidth="1"/>
    <col min="9964" max="9964" width="13.375" style="43" customWidth="1"/>
    <col min="9965" max="9965" width="30.875" style="43" customWidth="1"/>
    <col min="9966" max="9966" width="13.25" style="43" customWidth="1"/>
    <col min="9967" max="9967" width="13.375" style="43" customWidth="1"/>
    <col min="9968" max="9968" width="13" style="43" customWidth="1"/>
    <col min="9969" max="9969" width="10.875" style="43" customWidth="1"/>
    <col min="9970" max="10216" width="40.375" style="43"/>
    <col min="10217" max="10217" width="33.125" style="43" customWidth="1"/>
    <col min="10218" max="10219" width="13.25" style="43" customWidth="1"/>
    <col min="10220" max="10220" width="13.375" style="43" customWidth="1"/>
    <col min="10221" max="10221" width="30.875" style="43" customWidth="1"/>
    <col min="10222" max="10222" width="13.25" style="43" customWidth="1"/>
    <col min="10223" max="10223" width="13.375" style="43" customWidth="1"/>
    <col min="10224" max="10224" width="13" style="43" customWidth="1"/>
    <col min="10225" max="10225" width="10.875" style="43" customWidth="1"/>
    <col min="10226" max="10472" width="40.375" style="43"/>
    <col min="10473" max="10473" width="33.125" style="43" customWidth="1"/>
    <col min="10474" max="10475" width="13.25" style="43" customWidth="1"/>
    <col min="10476" max="10476" width="13.375" style="43" customWidth="1"/>
    <col min="10477" max="10477" width="30.875" style="43" customWidth="1"/>
    <col min="10478" max="10478" width="13.25" style="43" customWidth="1"/>
    <col min="10479" max="10479" width="13.375" style="43" customWidth="1"/>
    <col min="10480" max="10480" width="13" style="43" customWidth="1"/>
    <col min="10481" max="10481" width="10.875" style="43" customWidth="1"/>
    <col min="10482" max="10728" width="40.375" style="43"/>
    <col min="10729" max="10729" width="33.125" style="43" customWidth="1"/>
    <col min="10730" max="10731" width="13.25" style="43" customWidth="1"/>
    <col min="10732" max="10732" width="13.375" style="43" customWidth="1"/>
    <col min="10733" max="10733" width="30.875" style="43" customWidth="1"/>
    <col min="10734" max="10734" width="13.25" style="43" customWidth="1"/>
    <col min="10735" max="10735" width="13.375" style="43" customWidth="1"/>
    <col min="10736" max="10736" width="13" style="43" customWidth="1"/>
    <col min="10737" max="10737" width="10.875" style="43" customWidth="1"/>
    <col min="10738" max="10984" width="40.375" style="43"/>
    <col min="10985" max="10985" width="33.125" style="43" customWidth="1"/>
    <col min="10986" max="10987" width="13.25" style="43" customWidth="1"/>
    <col min="10988" max="10988" width="13.375" style="43" customWidth="1"/>
    <col min="10989" max="10989" width="30.875" style="43" customWidth="1"/>
    <col min="10990" max="10990" width="13.25" style="43" customWidth="1"/>
    <col min="10991" max="10991" width="13.375" style="43" customWidth="1"/>
    <col min="10992" max="10992" width="13" style="43" customWidth="1"/>
    <col min="10993" max="10993" width="10.875" style="43" customWidth="1"/>
    <col min="10994" max="11240" width="40.375" style="43"/>
    <col min="11241" max="11241" width="33.125" style="43" customWidth="1"/>
    <col min="11242" max="11243" width="13.25" style="43" customWidth="1"/>
    <col min="11244" max="11244" width="13.375" style="43" customWidth="1"/>
    <col min="11245" max="11245" width="30.875" style="43" customWidth="1"/>
    <col min="11246" max="11246" width="13.25" style="43" customWidth="1"/>
    <col min="11247" max="11247" width="13.375" style="43" customWidth="1"/>
    <col min="11248" max="11248" width="13" style="43" customWidth="1"/>
    <col min="11249" max="11249" width="10.875" style="43" customWidth="1"/>
    <col min="11250" max="11496" width="40.375" style="43"/>
    <col min="11497" max="11497" width="33.125" style="43" customWidth="1"/>
    <col min="11498" max="11499" width="13.25" style="43" customWidth="1"/>
    <col min="11500" max="11500" width="13.375" style="43" customWidth="1"/>
    <col min="11501" max="11501" width="30.875" style="43" customWidth="1"/>
    <col min="11502" max="11502" width="13.25" style="43" customWidth="1"/>
    <col min="11503" max="11503" width="13.375" style="43" customWidth="1"/>
    <col min="11504" max="11504" width="13" style="43" customWidth="1"/>
    <col min="11505" max="11505" width="10.875" style="43" customWidth="1"/>
    <col min="11506" max="11752" width="40.375" style="43"/>
    <col min="11753" max="11753" width="33.125" style="43" customWidth="1"/>
    <col min="11754" max="11755" width="13.25" style="43" customWidth="1"/>
    <col min="11756" max="11756" width="13.375" style="43" customWidth="1"/>
    <col min="11757" max="11757" width="30.875" style="43" customWidth="1"/>
    <col min="11758" max="11758" width="13.25" style="43" customWidth="1"/>
    <col min="11759" max="11759" width="13.375" style="43" customWidth="1"/>
    <col min="11760" max="11760" width="13" style="43" customWidth="1"/>
    <col min="11761" max="11761" width="10.875" style="43" customWidth="1"/>
    <col min="11762" max="12008" width="40.375" style="43"/>
    <col min="12009" max="12009" width="33.125" style="43" customWidth="1"/>
    <col min="12010" max="12011" width="13.25" style="43" customWidth="1"/>
    <col min="12012" max="12012" width="13.375" style="43" customWidth="1"/>
    <col min="12013" max="12013" width="30.875" style="43" customWidth="1"/>
    <col min="12014" max="12014" width="13.25" style="43" customWidth="1"/>
    <col min="12015" max="12015" width="13.375" style="43" customWidth="1"/>
    <col min="12016" max="12016" width="13" style="43" customWidth="1"/>
    <col min="12017" max="12017" width="10.875" style="43" customWidth="1"/>
    <col min="12018" max="12264" width="40.375" style="43"/>
    <col min="12265" max="12265" width="33.125" style="43" customWidth="1"/>
    <col min="12266" max="12267" width="13.25" style="43" customWidth="1"/>
    <col min="12268" max="12268" width="13.375" style="43" customWidth="1"/>
    <col min="12269" max="12269" width="30.875" style="43" customWidth="1"/>
    <col min="12270" max="12270" width="13.25" style="43" customWidth="1"/>
    <col min="12271" max="12271" width="13.375" style="43" customWidth="1"/>
    <col min="12272" max="12272" width="13" style="43" customWidth="1"/>
    <col min="12273" max="12273" width="10.875" style="43" customWidth="1"/>
    <col min="12274" max="12520" width="40.375" style="43"/>
    <col min="12521" max="12521" width="33.125" style="43" customWidth="1"/>
    <col min="12522" max="12523" width="13.25" style="43" customWidth="1"/>
    <col min="12524" max="12524" width="13.375" style="43" customWidth="1"/>
    <col min="12525" max="12525" width="30.875" style="43" customWidth="1"/>
    <col min="12526" max="12526" width="13.25" style="43" customWidth="1"/>
    <col min="12527" max="12527" width="13.375" style="43" customWidth="1"/>
    <col min="12528" max="12528" width="13" style="43" customWidth="1"/>
    <col min="12529" max="12529" width="10.875" style="43" customWidth="1"/>
    <col min="12530" max="12776" width="40.375" style="43"/>
    <col min="12777" max="12777" width="33.125" style="43" customWidth="1"/>
    <col min="12778" max="12779" width="13.25" style="43" customWidth="1"/>
    <col min="12780" max="12780" width="13.375" style="43" customWidth="1"/>
    <col min="12781" max="12781" width="30.875" style="43" customWidth="1"/>
    <col min="12782" max="12782" width="13.25" style="43" customWidth="1"/>
    <col min="12783" max="12783" width="13.375" style="43" customWidth="1"/>
    <col min="12784" max="12784" width="13" style="43" customWidth="1"/>
    <col min="12785" max="12785" width="10.875" style="43" customWidth="1"/>
    <col min="12786" max="13032" width="40.375" style="43"/>
    <col min="13033" max="13033" width="33.125" style="43" customWidth="1"/>
    <col min="13034" max="13035" width="13.25" style="43" customWidth="1"/>
    <col min="13036" max="13036" width="13.375" style="43" customWidth="1"/>
    <col min="13037" max="13037" width="30.875" style="43" customWidth="1"/>
    <col min="13038" max="13038" width="13.25" style="43" customWidth="1"/>
    <col min="13039" max="13039" width="13.375" style="43" customWidth="1"/>
    <col min="13040" max="13040" width="13" style="43" customWidth="1"/>
    <col min="13041" max="13041" width="10.875" style="43" customWidth="1"/>
    <col min="13042" max="13288" width="40.375" style="43"/>
    <col min="13289" max="13289" width="33.125" style="43" customWidth="1"/>
    <col min="13290" max="13291" width="13.25" style="43" customWidth="1"/>
    <col min="13292" max="13292" width="13.375" style="43" customWidth="1"/>
    <col min="13293" max="13293" width="30.875" style="43" customWidth="1"/>
    <col min="13294" max="13294" width="13.25" style="43" customWidth="1"/>
    <col min="13295" max="13295" width="13.375" style="43" customWidth="1"/>
    <col min="13296" max="13296" width="13" style="43" customWidth="1"/>
    <col min="13297" max="13297" width="10.875" style="43" customWidth="1"/>
    <col min="13298" max="13544" width="40.375" style="43"/>
    <col min="13545" max="13545" width="33.125" style="43" customWidth="1"/>
    <col min="13546" max="13547" width="13.25" style="43" customWidth="1"/>
    <col min="13548" max="13548" width="13.375" style="43" customWidth="1"/>
    <col min="13549" max="13549" width="30.875" style="43" customWidth="1"/>
    <col min="13550" max="13550" width="13.25" style="43" customWidth="1"/>
    <col min="13551" max="13551" width="13.375" style="43" customWidth="1"/>
    <col min="13552" max="13552" width="13" style="43" customWidth="1"/>
    <col min="13553" max="13553" width="10.875" style="43" customWidth="1"/>
    <col min="13554" max="13800" width="40.375" style="43"/>
    <col min="13801" max="13801" width="33.125" style="43" customWidth="1"/>
    <col min="13802" max="13803" width="13.25" style="43" customWidth="1"/>
    <col min="13804" max="13804" width="13.375" style="43" customWidth="1"/>
    <col min="13805" max="13805" width="30.875" style="43" customWidth="1"/>
    <col min="13806" max="13806" width="13.25" style="43" customWidth="1"/>
    <col min="13807" max="13807" width="13.375" style="43" customWidth="1"/>
    <col min="13808" max="13808" width="13" style="43" customWidth="1"/>
    <col min="13809" max="13809" width="10.875" style="43" customWidth="1"/>
    <col min="13810" max="14056" width="40.375" style="43"/>
    <col min="14057" max="14057" width="33.125" style="43" customWidth="1"/>
    <col min="14058" max="14059" width="13.25" style="43" customWidth="1"/>
    <col min="14060" max="14060" width="13.375" style="43" customWidth="1"/>
    <col min="14061" max="14061" width="30.875" style="43" customWidth="1"/>
    <col min="14062" max="14062" width="13.25" style="43" customWidth="1"/>
    <col min="14063" max="14063" width="13.375" style="43" customWidth="1"/>
    <col min="14064" max="14064" width="13" style="43" customWidth="1"/>
    <col min="14065" max="14065" width="10.875" style="43" customWidth="1"/>
    <col min="14066" max="14312" width="40.375" style="43"/>
    <col min="14313" max="14313" width="33.125" style="43" customWidth="1"/>
    <col min="14314" max="14315" width="13.25" style="43" customWidth="1"/>
    <col min="14316" max="14316" width="13.375" style="43" customWidth="1"/>
    <col min="14317" max="14317" width="30.875" style="43" customWidth="1"/>
    <col min="14318" max="14318" width="13.25" style="43" customWidth="1"/>
    <col min="14319" max="14319" width="13.375" style="43" customWidth="1"/>
    <col min="14320" max="14320" width="13" style="43" customWidth="1"/>
    <col min="14321" max="14321" width="10.875" style="43" customWidth="1"/>
    <col min="14322" max="14568" width="40.375" style="43"/>
    <col min="14569" max="14569" width="33.125" style="43" customWidth="1"/>
    <col min="14570" max="14571" width="13.25" style="43" customWidth="1"/>
    <col min="14572" max="14572" width="13.375" style="43" customWidth="1"/>
    <col min="14573" max="14573" width="30.875" style="43" customWidth="1"/>
    <col min="14574" max="14574" width="13.25" style="43" customWidth="1"/>
    <col min="14575" max="14575" width="13.375" style="43" customWidth="1"/>
    <col min="14576" max="14576" width="13" style="43" customWidth="1"/>
    <col min="14577" max="14577" width="10.875" style="43" customWidth="1"/>
    <col min="14578" max="14824" width="40.375" style="43"/>
    <col min="14825" max="14825" width="33.125" style="43" customWidth="1"/>
    <col min="14826" max="14827" width="13.25" style="43" customWidth="1"/>
    <col min="14828" max="14828" width="13.375" style="43" customWidth="1"/>
    <col min="14829" max="14829" width="30.875" style="43" customWidth="1"/>
    <col min="14830" max="14830" width="13.25" style="43" customWidth="1"/>
    <col min="14831" max="14831" width="13.375" style="43" customWidth="1"/>
    <col min="14832" max="14832" width="13" style="43" customWidth="1"/>
    <col min="14833" max="14833" width="10.875" style="43" customWidth="1"/>
    <col min="14834" max="15080" width="40.375" style="43"/>
    <col min="15081" max="15081" width="33.125" style="43" customWidth="1"/>
    <col min="15082" max="15083" width="13.25" style="43" customWidth="1"/>
    <col min="15084" max="15084" width="13.375" style="43" customWidth="1"/>
    <col min="15085" max="15085" width="30.875" style="43" customWidth="1"/>
    <col min="15086" max="15086" width="13.25" style="43" customWidth="1"/>
    <col min="15087" max="15087" width="13.375" style="43" customWidth="1"/>
    <col min="15088" max="15088" width="13" style="43" customWidth="1"/>
    <col min="15089" max="15089" width="10.875" style="43" customWidth="1"/>
    <col min="15090" max="15336" width="40.375" style="43"/>
    <col min="15337" max="15337" width="33.125" style="43" customWidth="1"/>
    <col min="15338" max="15339" width="13.25" style="43" customWidth="1"/>
    <col min="15340" max="15340" width="13.375" style="43" customWidth="1"/>
    <col min="15341" max="15341" width="30.875" style="43" customWidth="1"/>
    <col min="15342" max="15342" width="13.25" style="43" customWidth="1"/>
    <col min="15343" max="15343" width="13.375" style="43" customWidth="1"/>
    <col min="15344" max="15344" width="13" style="43" customWidth="1"/>
    <col min="15345" max="15345" width="10.875" style="43" customWidth="1"/>
    <col min="15346" max="15592" width="40.375" style="43"/>
    <col min="15593" max="15593" width="33.125" style="43" customWidth="1"/>
    <col min="15594" max="15595" width="13.25" style="43" customWidth="1"/>
    <col min="15596" max="15596" width="13.375" style="43" customWidth="1"/>
    <col min="15597" max="15597" width="30.875" style="43" customWidth="1"/>
    <col min="15598" max="15598" width="13.25" style="43" customWidth="1"/>
    <col min="15599" max="15599" width="13.375" style="43" customWidth="1"/>
    <col min="15600" max="15600" width="13" style="43" customWidth="1"/>
    <col min="15601" max="15601" width="10.875" style="43" customWidth="1"/>
    <col min="15602" max="15848" width="40.375" style="43"/>
    <col min="15849" max="15849" width="33.125" style="43" customWidth="1"/>
    <col min="15850" max="15851" width="13.25" style="43" customWidth="1"/>
    <col min="15852" max="15852" width="13.375" style="43" customWidth="1"/>
    <col min="15853" max="15853" width="30.875" style="43" customWidth="1"/>
    <col min="15854" max="15854" width="13.25" style="43" customWidth="1"/>
    <col min="15855" max="15855" width="13.375" style="43" customWidth="1"/>
    <col min="15856" max="15856" width="13" style="43" customWidth="1"/>
    <col min="15857" max="15857" width="10.875" style="43" customWidth="1"/>
    <col min="15858" max="16104" width="40.375" style="43"/>
    <col min="16105" max="16105" width="33.125" style="43" customWidth="1"/>
    <col min="16106" max="16107" width="13.25" style="43" customWidth="1"/>
    <col min="16108" max="16108" width="13.375" style="43" customWidth="1"/>
    <col min="16109" max="16109" width="30.875" style="43" customWidth="1"/>
    <col min="16110" max="16110" width="13.25" style="43" customWidth="1"/>
    <col min="16111" max="16111" width="13.375" style="43" customWidth="1"/>
    <col min="16112" max="16112" width="13" style="43" customWidth="1"/>
    <col min="16113" max="16113" width="10.875" style="43" customWidth="1"/>
    <col min="16114" max="16384" width="40.375" style="43"/>
  </cols>
  <sheetData>
    <row r="1" spans="1:8" ht="15.75" customHeight="1">
      <c r="A1" s="72" t="s">
        <v>115</v>
      </c>
    </row>
    <row r="2" spans="1:8" ht="27.75" customHeight="1">
      <c r="A2" s="139" t="s">
        <v>114</v>
      </c>
      <c r="B2" s="139"/>
      <c r="C2" s="139"/>
      <c r="D2" s="139"/>
      <c r="E2" s="139"/>
      <c r="F2" s="139"/>
      <c r="G2" s="139"/>
      <c r="H2" s="139"/>
    </row>
    <row r="3" spans="1:8">
      <c r="A3" s="44"/>
      <c r="B3" s="44"/>
      <c r="C3" s="44"/>
      <c r="D3" s="44"/>
      <c r="E3" s="44"/>
      <c r="F3" s="144"/>
      <c r="G3" s="144"/>
      <c r="H3" s="144"/>
    </row>
    <row r="4" spans="1:8" s="46" customFormat="1" ht="28.5">
      <c r="A4" s="75" t="s">
        <v>1</v>
      </c>
      <c r="B4" s="71" t="s">
        <v>103</v>
      </c>
      <c r="C4" s="28" t="s">
        <v>83</v>
      </c>
      <c r="D4" s="5" t="s">
        <v>116</v>
      </c>
      <c r="E4" s="75" t="s">
        <v>1</v>
      </c>
      <c r="F4" s="71" t="s">
        <v>103</v>
      </c>
      <c r="G4" s="28" t="s">
        <v>83</v>
      </c>
      <c r="H4" s="5" t="s">
        <v>116</v>
      </c>
    </row>
    <row r="5" spans="1:8">
      <c r="A5" s="47" t="s">
        <v>2</v>
      </c>
      <c r="B5" s="86">
        <f>SUM(B6:B7,B31,B35,B36,B37)</f>
        <v>683453</v>
      </c>
      <c r="C5" s="8">
        <f>SUM(C6:C7,C31,C35,C36,C37)</f>
        <v>720411</v>
      </c>
      <c r="D5" s="48"/>
      <c r="E5" s="75" t="s">
        <v>3</v>
      </c>
      <c r="F5" s="100">
        <f>SUM(F6,F31:F35)</f>
        <v>683453</v>
      </c>
      <c r="G5" s="48">
        <f>SUM(G6,G31:G34)</f>
        <v>720411</v>
      </c>
      <c r="H5" s="48"/>
    </row>
    <row r="6" spans="1:8">
      <c r="A6" s="49" t="s">
        <v>4</v>
      </c>
      <c r="B6" s="11">
        <v>5120</v>
      </c>
      <c r="C6" s="12"/>
      <c r="D6" s="51"/>
      <c r="E6" s="52" t="s">
        <v>5</v>
      </c>
      <c r="F6" s="56">
        <f>SUM(F7:F30)</f>
        <v>552846</v>
      </c>
      <c r="G6" s="51">
        <f>SUM(G7:G30)</f>
        <v>510143</v>
      </c>
      <c r="H6" s="13">
        <f>G6/F6-1</f>
        <v>-7.7242125293481401E-2</v>
      </c>
    </row>
    <row r="7" spans="1:8">
      <c r="A7" s="49" t="s">
        <v>6</v>
      </c>
      <c r="B7" s="86">
        <f>SUM(B8,B23)</f>
        <v>203483</v>
      </c>
      <c r="C7" s="8">
        <f>SUM(C8,C23)</f>
        <v>223800</v>
      </c>
      <c r="D7" s="13">
        <f>C7/B7-1</f>
        <v>9.9846178796263008E-2</v>
      </c>
      <c r="E7" s="53" t="s">
        <v>7</v>
      </c>
      <c r="F7" s="54">
        <v>33855</v>
      </c>
      <c r="G7" s="55">
        <v>26280</v>
      </c>
      <c r="H7" s="55"/>
    </row>
    <row r="8" spans="1:8">
      <c r="A8" s="56" t="s">
        <v>8</v>
      </c>
      <c r="B8" s="11">
        <f>SUM(B9:B22)</f>
        <v>143366</v>
      </c>
      <c r="C8" s="11">
        <f>SUM(C9:C22)</f>
        <v>157700</v>
      </c>
      <c r="D8" s="13">
        <f>C8/B8-1</f>
        <v>9.9981864598300829E-2</v>
      </c>
      <c r="E8" s="53" t="s">
        <v>9</v>
      </c>
      <c r="F8" s="54"/>
      <c r="G8" s="55">
        <v>0</v>
      </c>
      <c r="H8" s="55"/>
    </row>
    <row r="9" spans="1:8">
      <c r="A9" s="57" t="s">
        <v>10</v>
      </c>
      <c r="B9" s="16">
        <v>74294</v>
      </c>
      <c r="C9" s="16">
        <v>78000</v>
      </c>
      <c r="D9" s="59"/>
      <c r="E9" s="53" t="s">
        <v>11</v>
      </c>
      <c r="F9" s="54">
        <v>21493</v>
      </c>
      <c r="G9" s="55">
        <v>18746</v>
      </c>
      <c r="H9" s="55"/>
    </row>
    <row r="10" spans="1:8">
      <c r="A10" s="57" t="s">
        <v>12</v>
      </c>
      <c r="B10" s="16"/>
      <c r="C10" s="16"/>
      <c r="D10" s="59"/>
      <c r="E10" s="53" t="s">
        <v>13</v>
      </c>
      <c r="F10" s="54">
        <v>154194</v>
      </c>
      <c r="G10" s="55">
        <v>146515</v>
      </c>
      <c r="H10" s="55"/>
    </row>
    <row r="11" spans="1:8">
      <c r="A11" s="57" t="s">
        <v>14</v>
      </c>
      <c r="B11" s="16">
        <v>19351</v>
      </c>
      <c r="C11" s="16">
        <v>20500</v>
      </c>
      <c r="D11" s="59"/>
      <c r="E11" s="53" t="s">
        <v>15</v>
      </c>
      <c r="F11" s="54">
        <v>3708</v>
      </c>
      <c r="G11" s="55">
        <v>3767</v>
      </c>
      <c r="H11" s="55"/>
    </row>
    <row r="12" spans="1:8">
      <c r="A12" s="57" t="s">
        <v>16</v>
      </c>
      <c r="B12" s="16">
        <v>19272</v>
      </c>
      <c r="C12" s="16">
        <v>19500</v>
      </c>
      <c r="D12" s="59"/>
      <c r="E12" s="53" t="s">
        <v>17</v>
      </c>
      <c r="F12" s="54">
        <v>8062</v>
      </c>
      <c r="G12" s="55">
        <v>7526</v>
      </c>
      <c r="H12" s="55"/>
    </row>
    <row r="13" spans="1:8">
      <c r="A13" s="57" t="s">
        <v>18</v>
      </c>
      <c r="B13" s="16">
        <v>3036</v>
      </c>
      <c r="C13" s="16">
        <v>3800</v>
      </c>
      <c r="D13" s="59"/>
      <c r="E13" s="53" t="s">
        <v>19</v>
      </c>
      <c r="F13" s="54">
        <v>81613</v>
      </c>
      <c r="G13" s="55">
        <v>76898</v>
      </c>
      <c r="H13" s="55"/>
    </row>
    <row r="14" spans="1:8">
      <c r="A14" s="57" t="s">
        <v>20</v>
      </c>
      <c r="B14" s="16">
        <v>6166</v>
      </c>
      <c r="C14" s="16">
        <v>6600</v>
      </c>
      <c r="D14" s="59"/>
      <c r="E14" s="53" t="s">
        <v>21</v>
      </c>
      <c r="F14" s="54">
        <v>49794</v>
      </c>
      <c r="G14" s="60">
        <v>49780</v>
      </c>
      <c r="H14" s="60"/>
    </row>
    <row r="15" spans="1:8">
      <c r="A15" s="57" t="s">
        <v>22</v>
      </c>
      <c r="B15" s="16">
        <v>6584</v>
      </c>
      <c r="C15" s="16">
        <v>7000</v>
      </c>
      <c r="D15" s="59"/>
      <c r="E15" s="53" t="s">
        <v>23</v>
      </c>
      <c r="F15" s="54">
        <v>24488</v>
      </c>
      <c r="G15" s="60">
        <v>16331</v>
      </c>
      <c r="H15" s="60"/>
    </row>
    <row r="16" spans="1:8">
      <c r="A16" s="57" t="s">
        <v>24</v>
      </c>
      <c r="B16" s="16">
        <v>2343</v>
      </c>
      <c r="C16" s="16">
        <v>3000</v>
      </c>
      <c r="D16" s="59"/>
      <c r="E16" s="53" t="s">
        <v>25</v>
      </c>
      <c r="F16" s="54">
        <v>5537</v>
      </c>
      <c r="G16" s="60">
        <v>4289</v>
      </c>
      <c r="H16" s="60"/>
    </row>
    <row r="17" spans="1:8">
      <c r="A17" s="57" t="s">
        <v>26</v>
      </c>
      <c r="B17" s="16">
        <v>2569</v>
      </c>
      <c r="C17" s="16">
        <v>3200</v>
      </c>
      <c r="D17" s="59"/>
      <c r="E17" s="53" t="s">
        <v>27</v>
      </c>
      <c r="F17" s="54">
        <v>75994</v>
      </c>
      <c r="G17" s="60">
        <v>96797</v>
      </c>
      <c r="H17" s="60"/>
    </row>
    <row r="18" spans="1:8">
      <c r="A18" s="57" t="s">
        <v>28</v>
      </c>
      <c r="B18" s="16">
        <v>2233</v>
      </c>
      <c r="C18" s="16">
        <v>4000</v>
      </c>
      <c r="D18" s="59"/>
      <c r="E18" s="53" t="s">
        <v>29</v>
      </c>
      <c r="F18" s="54">
        <v>37270</v>
      </c>
      <c r="G18" s="60">
        <v>14682</v>
      </c>
      <c r="H18" s="60"/>
    </row>
    <row r="19" spans="1:8">
      <c r="A19" s="57" t="s">
        <v>30</v>
      </c>
      <c r="B19" s="16">
        <v>441</v>
      </c>
      <c r="C19" s="16">
        <v>600</v>
      </c>
      <c r="D19" s="59"/>
      <c r="E19" s="53" t="s">
        <v>31</v>
      </c>
      <c r="F19" s="54">
        <v>9379</v>
      </c>
      <c r="G19" s="60">
        <v>5285</v>
      </c>
      <c r="H19" s="60"/>
    </row>
    <row r="20" spans="1:8">
      <c r="A20" s="57" t="s">
        <v>32</v>
      </c>
      <c r="B20" s="16">
        <v>473</v>
      </c>
      <c r="C20" s="16">
        <v>3500</v>
      </c>
      <c r="D20" s="59"/>
      <c r="E20" s="53" t="s">
        <v>33</v>
      </c>
      <c r="F20" s="54">
        <v>760</v>
      </c>
      <c r="G20" s="60">
        <v>618</v>
      </c>
      <c r="H20" s="60"/>
    </row>
    <row r="21" spans="1:8">
      <c r="A21" s="57" t="s">
        <v>34</v>
      </c>
      <c r="B21" s="16">
        <v>6604</v>
      </c>
      <c r="C21" s="16">
        <v>8000</v>
      </c>
      <c r="D21" s="59"/>
      <c r="E21" s="53" t="s">
        <v>35</v>
      </c>
      <c r="F21" s="54">
        <v>70</v>
      </c>
      <c r="G21" s="60">
        <v>130</v>
      </c>
      <c r="H21" s="60"/>
    </row>
    <row r="22" spans="1:8">
      <c r="A22" s="57" t="s">
        <v>36</v>
      </c>
      <c r="B22" s="16"/>
      <c r="C22" s="19"/>
      <c r="D22" s="61"/>
      <c r="E22" s="53" t="s">
        <v>37</v>
      </c>
      <c r="F22" s="54"/>
      <c r="G22" s="55">
        <v>0</v>
      </c>
      <c r="H22" s="55"/>
    </row>
    <row r="23" spans="1:8">
      <c r="A23" s="56" t="s">
        <v>38</v>
      </c>
      <c r="B23" s="11">
        <f>SUM(B24:B30)</f>
        <v>60117</v>
      </c>
      <c r="C23" s="12">
        <f>SUM(C24:C30)</f>
        <v>66100</v>
      </c>
      <c r="D23" s="13">
        <f>C23/B23-1</f>
        <v>9.9522597601344076E-2</v>
      </c>
      <c r="E23" s="53" t="s">
        <v>39</v>
      </c>
      <c r="F23" s="54">
        <v>2756</v>
      </c>
      <c r="G23" s="55">
        <v>2999</v>
      </c>
      <c r="H23" s="55"/>
    </row>
    <row r="24" spans="1:8">
      <c r="A24" s="54" t="s">
        <v>40</v>
      </c>
      <c r="B24" s="16">
        <v>8842</v>
      </c>
      <c r="C24" s="16">
        <v>6500</v>
      </c>
      <c r="D24" s="55"/>
      <c r="E24" s="53" t="s">
        <v>41</v>
      </c>
      <c r="F24" s="54">
        <v>22649</v>
      </c>
      <c r="G24" s="55">
        <v>16033</v>
      </c>
      <c r="H24" s="55"/>
    </row>
    <row r="25" spans="1:8">
      <c r="A25" s="54" t="s">
        <v>42</v>
      </c>
      <c r="B25" s="16">
        <v>8013</v>
      </c>
      <c r="C25" s="16">
        <v>2907</v>
      </c>
      <c r="D25" s="55"/>
      <c r="E25" s="53" t="s">
        <v>43</v>
      </c>
      <c r="F25" s="54">
        <v>2913</v>
      </c>
      <c r="G25" s="55">
        <v>607</v>
      </c>
      <c r="H25" s="55"/>
    </row>
    <row r="26" spans="1:8">
      <c r="A26" s="54" t="s">
        <v>44</v>
      </c>
      <c r="B26" s="16">
        <v>4482</v>
      </c>
      <c r="C26" s="16">
        <v>3382</v>
      </c>
      <c r="D26" s="55"/>
      <c r="E26" s="53" t="s">
        <v>45</v>
      </c>
      <c r="F26" s="54">
        <v>3472</v>
      </c>
      <c r="G26" s="55">
        <v>1419</v>
      </c>
      <c r="H26" s="55"/>
    </row>
    <row r="27" spans="1:8">
      <c r="A27" s="54" t="s">
        <v>46</v>
      </c>
      <c r="B27" s="16"/>
      <c r="C27" s="16"/>
      <c r="D27" s="55"/>
      <c r="E27" s="53" t="s">
        <v>47</v>
      </c>
      <c r="F27" s="54">
        <v>179</v>
      </c>
      <c r="G27" s="55">
        <v>0</v>
      </c>
      <c r="H27" s="55"/>
    </row>
    <row r="28" spans="1:8">
      <c r="A28" s="54" t="s">
        <v>48</v>
      </c>
      <c r="B28" s="16">
        <v>33218</v>
      </c>
      <c r="C28" s="16">
        <v>52121</v>
      </c>
      <c r="D28" s="55"/>
      <c r="E28" s="53" t="s">
        <v>49</v>
      </c>
      <c r="F28" s="54">
        <v>14659</v>
      </c>
      <c r="G28" s="55">
        <v>15794</v>
      </c>
      <c r="H28" s="55"/>
    </row>
    <row r="29" spans="1:8">
      <c r="A29" s="62" t="s">
        <v>50</v>
      </c>
      <c r="B29" s="16">
        <v>1100</v>
      </c>
      <c r="C29" s="16">
        <v>840</v>
      </c>
      <c r="D29" s="55"/>
      <c r="E29" s="53" t="s">
        <v>51</v>
      </c>
      <c r="F29" s="54">
        <v>1</v>
      </c>
      <c r="G29" s="55">
        <v>7</v>
      </c>
      <c r="H29" s="55"/>
    </row>
    <row r="30" spans="1:8">
      <c r="A30" s="54" t="s">
        <v>52</v>
      </c>
      <c r="B30" s="16">
        <v>4462</v>
      </c>
      <c r="C30" s="16">
        <v>350</v>
      </c>
      <c r="D30" s="55"/>
      <c r="E30" s="53" t="s">
        <v>53</v>
      </c>
      <c r="F30" s="54"/>
      <c r="G30" s="55">
        <v>5640</v>
      </c>
      <c r="H30" s="51"/>
    </row>
    <row r="31" spans="1:8">
      <c r="A31" s="56" t="s">
        <v>54</v>
      </c>
      <c r="B31" s="11">
        <f>SUM(B32:B34)</f>
        <v>347128</v>
      </c>
      <c r="C31" s="12">
        <f>SUM(C32:C34)</f>
        <v>278244</v>
      </c>
      <c r="D31" s="51"/>
      <c r="E31" s="51" t="s">
        <v>55</v>
      </c>
      <c r="F31" s="56">
        <v>34407</v>
      </c>
      <c r="G31" s="51">
        <v>35411</v>
      </c>
      <c r="H31" s="51"/>
    </row>
    <row r="32" spans="1:8" s="44" customFormat="1">
      <c r="A32" s="57" t="s">
        <v>56</v>
      </c>
      <c r="B32" s="16">
        <v>4807</v>
      </c>
      <c r="C32" s="16">
        <v>4807</v>
      </c>
      <c r="D32" s="55"/>
      <c r="E32" s="52" t="s">
        <v>57</v>
      </c>
      <c r="F32" s="56">
        <v>5600</v>
      </c>
      <c r="G32" s="51">
        <v>122000</v>
      </c>
      <c r="H32" s="51"/>
    </row>
    <row r="33" spans="1:8">
      <c r="A33" s="57" t="s">
        <v>58</v>
      </c>
      <c r="B33" s="16">
        <v>284479</v>
      </c>
      <c r="C33" s="16">
        <v>244316</v>
      </c>
      <c r="D33" s="55"/>
      <c r="E33" s="52" t="s">
        <v>78</v>
      </c>
      <c r="F33" s="56">
        <v>82280</v>
      </c>
      <c r="G33" s="51">
        <f>53441-584</f>
        <v>52857</v>
      </c>
      <c r="H33" s="51"/>
    </row>
    <row r="34" spans="1:8">
      <c r="A34" s="57" t="s">
        <v>60</v>
      </c>
      <c r="B34" s="16">
        <v>57842</v>
      </c>
      <c r="C34" s="16">
        <v>29121</v>
      </c>
      <c r="D34" s="55"/>
      <c r="E34" s="52" t="s">
        <v>79</v>
      </c>
      <c r="F34" s="56">
        <v>1367</v>
      </c>
      <c r="G34" s="51"/>
      <c r="H34" s="63"/>
    </row>
    <row r="35" spans="1:8">
      <c r="A35" s="56" t="s">
        <v>61</v>
      </c>
      <c r="B35" s="11">
        <v>45600</v>
      </c>
      <c r="C35" s="12">
        <v>122000</v>
      </c>
      <c r="D35" s="51"/>
      <c r="E35" s="10" t="s">
        <v>118</v>
      </c>
      <c r="F35" s="11">
        <v>6953</v>
      </c>
      <c r="G35" s="55"/>
      <c r="H35" s="55"/>
    </row>
    <row r="36" spans="1:8">
      <c r="A36" s="56" t="s">
        <v>62</v>
      </c>
      <c r="B36" s="11">
        <v>956</v>
      </c>
      <c r="C36" s="12">
        <v>1367</v>
      </c>
      <c r="D36" s="51"/>
      <c r="E36" s="55"/>
      <c r="F36" s="54"/>
      <c r="G36" s="55"/>
      <c r="H36" s="55"/>
    </row>
    <row r="37" spans="1:8">
      <c r="A37" s="56" t="s">
        <v>63</v>
      </c>
      <c r="B37" s="11">
        <v>81166</v>
      </c>
      <c r="C37" s="12">
        <v>95000</v>
      </c>
      <c r="D37" s="51"/>
      <c r="E37" s="55"/>
      <c r="F37" s="54"/>
      <c r="G37" s="55"/>
      <c r="H37" s="55"/>
    </row>
    <row r="38" spans="1:8">
      <c r="A38" s="141" t="s">
        <v>64</v>
      </c>
      <c r="B38" s="141"/>
      <c r="C38" s="141"/>
      <c r="D38" s="141"/>
      <c r="E38" s="64" t="s">
        <v>80</v>
      </c>
      <c r="F38" s="56">
        <f>B5-F5</f>
        <v>0</v>
      </c>
      <c r="G38" s="51">
        <f>C5-G5</f>
        <v>0</v>
      </c>
      <c r="H38" s="51"/>
    </row>
    <row r="39" spans="1:8">
      <c r="A39" s="141"/>
      <c r="B39" s="141"/>
      <c r="C39" s="141"/>
      <c r="D39" s="141"/>
      <c r="E39" s="65" t="s">
        <v>81</v>
      </c>
      <c r="F39" s="54">
        <v>0</v>
      </c>
      <c r="G39" s="55">
        <v>0</v>
      </c>
      <c r="H39" s="48"/>
    </row>
  </sheetData>
  <mergeCells count="3">
    <mergeCell ref="A2:H2"/>
    <mergeCell ref="F3:H3"/>
    <mergeCell ref="A38:D39"/>
  </mergeCells>
  <phoneticPr fontId="3" type="noConversion"/>
  <printOptions horizontalCentered="1"/>
  <pageMargins left="0.39370078740157483" right="0.31496062992125984" top="0.35433070866141736" bottom="0.39370078740157483" header="0.15748031496062992" footer="0.31496062992125984"/>
  <pageSetup paperSize="9" scale="88" orientation="landscape" r:id="rId1"/>
  <headerFooter alignWithMargins="0">
    <oddFooter>&amp;C—8—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K16" sqref="K16"/>
    </sheetView>
  </sheetViews>
  <sheetFormatPr defaultColWidth="10" defaultRowHeight="21" customHeight="1"/>
  <cols>
    <col min="1" max="1" width="31.625" style="2" customWidth="1"/>
    <col min="2" max="3" width="12" style="2" customWidth="1"/>
    <col min="4" max="4" width="10.875" style="2" customWidth="1"/>
    <col min="5" max="5" width="34.125" style="2" customWidth="1"/>
    <col min="6" max="7" width="12.75" style="2" customWidth="1"/>
    <col min="8" max="8" width="11.375" style="2" customWidth="1"/>
    <col min="9" max="16384" width="10" style="2"/>
  </cols>
  <sheetData>
    <row r="1" spans="1:8" ht="21" customHeight="1">
      <c r="A1" s="73" t="s">
        <v>107</v>
      </c>
      <c r="B1" s="1"/>
      <c r="C1" s="1"/>
    </row>
    <row r="2" spans="1:8" ht="25.5" customHeight="1">
      <c r="A2" s="136" t="s">
        <v>108</v>
      </c>
      <c r="B2" s="136"/>
      <c r="C2" s="136"/>
      <c r="D2" s="136"/>
      <c r="E2" s="136"/>
      <c r="F2" s="136"/>
      <c r="G2" s="136"/>
      <c r="H2" s="136"/>
    </row>
    <row r="3" spans="1:8" ht="21" customHeight="1">
      <c r="A3" s="26"/>
      <c r="B3" s="26"/>
      <c r="C3" s="26"/>
      <c r="D3" s="26"/>
      <c r="E3" s="26"/>
      <c r="F3" s="137"/>
      <c r="G3" s="137"/>
      <c r="H3" s="137"/>
    </row>
    <row r="4" spans="1:8" s="29" customFormat="1" ht="40.5" customHeight="1">
      <c r="A4" s="76" t="s">
        <v>1</v>
      </c>
      <c r="B4" s="5" t="s">
        <v>112</v>
      </c>
      <c r="C4" s="28" t="s">
        <v>83</v>
      </c>
      <c r="D4" s="5" t="s">
        <v>116</v>
      </c>
      <c r="E4" s="76" t="s">
        <v>1</v>
      </c>
      <c r="F4" s="5" t="s">
        <v>112</v>
      </c>
      <c r="G4" s="28" t="s">
        <v>83</v>
      </c>
      <c r="H4" s="5" t="s">
        <v>116</v>
      </c>
    </row>
    <row r="5" spans="1:8" s="29" customFormat="1" ht="27" customHeight="1">
      <c r="A5" s="76" t="s">
        <v>2</v>
      </c>
      <c r="B5" s="109">
        <f>SUM(B6:B7,B13,B14,B15,B16)</f>
        <v>526933</v>
      </c>
      <c r="C5" s="30">
        <f>SUM(C6:C7,C13,C14)</f>
        <v>386956</v>
      </c>
      <c r="D5" s="30"/>
      <c r="E5" s="76" t="s">
        <v>3</v>
      </c>
      <c r="F5" s="109">
        <f>SUM(F6,F19:F21)</f>
        <v>330723</v>
      </c>
      <c r="G5" s="30">
        <f>SUM(G6,G19:G21)</f>
        <v>386956</v>
      </c>
      <c r="H5" s="30"/>
    </row>
    <row r="6" spans="1:8" ht="21" customHeight="1">
      <c r="A6" s="31" t="s">
        <v>4</v>
      </c>
      <c r="B6" s="109">
        <v>199298</v>
      </c>
      <c r="C6" s="30">
        <v>196210</v>
      </c>
      <c r="D6" s="30"/>
      <c r="E6" s="31" t="s">
        <v>5</v>
      </c>
      <c r="F6" s="109">
        <f>SUM(F7:F18)</f>
        <v>246924</v>
      </c>
      <c r="G6" s="30">
        <f>SUM(G7:G18)</f>
        <v>286858</v>
      </c>
      <c r="H6" s="13">
        <f>G6/F6-1</f>
        <v>0.16172587516806791</v>
      </c>
    </row>
    <row r="7" spans="1:8" ht="21" customHeight="1">
      <c r="A7" s="31" t="s">
        <v>6</v>
      </c>
      <c r="B7" s="109">
        <f>SUM(B8:B12)</f>
        <v>113399</v>
      </c>
      <c r="C7" s="30">
        <f>SUM(C8:C12)</f>
        <v>150000</v>
      </c>
      <c r="D7" s="13">
        <f>C7/B7-1</f>
        <v>0.32276298732793052</v>
      </c>
      <c r="E7" s="32" t="s">
        <v>15</v>
      </c>
      <c r="F7" s="111"/>
      <c r="G7" s="33"/>
      <c r="H7" s="33"/>
    </row>
    <row r="8" spans="1:8" ht="21" customHeight="1">
      <c r="A8" s="32" t="s">
        <v>67</v>
      </c>
      <c r="B8" s="111">
        <v>107099</v>
      </c>
      <c r="C8" s="33">
        <v>138412</v>
      </c>
      <c r="D8" s="33"/>
      <c r="E8" s="32" t="s">
        <v>17</v>
      </c>
      <c r="F8" s="111">
        <v>17</v>
      </c>
      <c r="G8" s="33">
        <v>69</v>
      </c>
      <c r="H8" s="33"/>
    </row>
    <row r="9" spans="1:8" ht="21" customHeight="1">
      <c r="A9" s="32" t="s">
        <v>68</v>
      </c>
      <c r="B9" s="111">
        <v>4815</v>
      </c>
      <c r="C9" s="33">
        <v>11000</v>
      </c>
      <c r="D9" s="33"/>
      <c r="E9" s="32" t="s">
        <v>19</v>
      </c>
      <c r="F9" s="111">
        <v>1131</v>
      </c>
      <c r="G9" s="33">
        <v>9216</v>
      </c>
      <c r="H9" s="33"/>
    </row>
    <row r="10" spans="1:8" ht="21" customHeight="1">
      <c r="A10" s="32" t="s">
        <v>69</v>
      </c>
      <c r="B10" s="111">
        <v>300</v>
      </c>
      <c r="C10" s="33">
        <v>308</v>
      </c>
      <c r="D10" s="33"/>
      <c r="E10" s="32" t="s">
        <v>25</v>
      </c>
      <c r="F10" s="111">
        <v>56065</v>
      </c>
      <c r="G10" s="33">
        <v>146142</v>
      </c>
      <c r="H10" s="33"/>
    </row>
    <row r="11" spans="1:8" ht="21" customHeight="1">
      <c r="A11" s="32" t="s">
        <v>70</v>
      </c>
      <c r="B11" s="111">
        <v>352</v>
      </c>
      <c r="C11" s="33">
        <v>100</v>
      </c>
      <c r="D11" s="33"/>
      <c r="E11" s="32" t="s">
        <v>27</v>
      </c>
      <c r="F11" s="111">
        <v>33048</v>
      </c>
      <c r="G11" s="33">
        <v>103738</v>
      </c>
      <c r="H11" s="33"/>
    </row>
    <row r="12" spans="1:8" ht="21" customHeight="1">
      <c r="A12" s="32" t="s">
        <v>71</v>
      </c>
      <c r="B12" s="111">
        <v>833</v>
      </c>
      <c r="C12" s="33">
        <v>180</v>
      </c>
      <c r="D12" s="33"/>
      <c r="E12" s="32" t="s">
        <v>29</v>
      </c>
      <c r="F12" s="111"/>
      <c r="G12" s="33"/>
      <c r="H12" s="33"/>
    </row>
    <row r="13" spans="1:8" ht="21" customHeight="1">
      <c r="A13" s="34" t="s">
        <v>54</v>
      </c>
      <c r="B13" s="109">
        <v>46283</v>
      </c>
      <c r="C13" s="30">
        <v>36746</v>
      </c>
      <c r="D13" s="30"/>
      <c r="E13" s="32" t="s">
        <v>31</v>
      </c>
      <c r="F13" s="111"/>
      <c r="G13" s="33"/>
      <c r="H13" s="33"/>
    </row>
    <row r="14" spans="1:8" ht="21" customHeight="1">
      <c r="A14" s="31" t="s">
        <v>61</v>
      </c>
      <c r="B14" s="109">
        <v>161000</v>
      </c>
      <c r="C14" s="30">
        <v>4000</v>
      </c>
      <c r="D14" s="30"/>
      <c r="E14" s="32" t="s">
        <v>33</v>
      </c>
      <c r="F14" s="111"/>
      <c r="G14" s="33"/>
      <c r="H14" s="33"/>
    </row>
    <row r="15" spans="1:8" s="35" customFormat="1" ht="21" customHeight="1">
      <c r="A15" s="17" t="s">
        <v>119</v>
      </c>
      <c r="B15" s="109">
        <v>6953</v>
      </c>
      <c r="C15" s="30">
        <v>0</v>
      </c>
      <c r="D15" s="30"/>
      <c r="E15" s="32" t="s">
        <v>47</v>
      </c>
      <c r="F15" s="111">
        <v>135625</v>
      </c>
      <c r="G15" s="111">
        <v>6265</v>
      </c>
      <c r="H15" s="111"/>
    </row>
    <row r="16" spans="1:8" ht="21" customHeight="1">
      <c r="A16" s="31"/>
      <c r="B16" s="30"/>
      <c r="C16" s="30"/>
      <c r="D16" s="30"/>
      <c r="E16" s="32" t="s">
        <v>72</v>
      </c>
      <c r="F16" s="111">
        <v>6451</v>
      </c>
      <c r="G16" s="33">
        <v>1699</v>
      </c>
      <c r="H16" s="33"/>
    </row>
    <row r="17" spans="1:8" ht="21" customHeight="1">
      <c r="A17" s="31"/>
      <c r="B17" s="30"/>
      <c r="C17" s="30"/>
      <c r="D17" s="30"/>
      <c r="E17" s="32" t="s">
        <v>49</v>
      </c>
      <c r="F17" s="111">
        <v>14587</v>
      </c>
      <c r="G17" s="33">
        <v>19728</v>
      </c>
      <c r="H17" s="33"/>
    </row>
    <row r="18" spans="1:8" ht="21" customHeight="1">
      <c r="A18" s="36"/>
      <c r="B18" s="33"/>
      <c r="C18" s="33"/>
      <c r="D18" s="33"/>
      <c r="E18" s="32" t="s">
        <v>73</v>
      </c>
      <c r="F18" s="20"/>
      <c r="G18" s="37">
        <v>1</v>
      </c>
      <c r="H18" s="37"/>
    </row>
    <row r="19" spans="1:8" ht="21" customHeight="1">
      <c r="A19" s="37"/>
      <c r="B19" s="33"/>
      <c r="C19" s="33"/>
      <c r="D19" s="33"/>
      <c r="E19" s="31" t="s">
        <v>55</v>
      </c>
      <c r="F19" s="17">
        <v>2033</v>
      </c>
      <c r="G19" s="31">
        <v>2098</v>
      </c>
      <c r="H19" s="33"/>
    </row>
    <row r="20" spans="1:8" ht="21" customHeight="1">
      <c r="A20" s="37"/>
      <c r="B20" s="33"/>
      <c r="C20" s="33"/>
      <c r="D20" s="38"/>
      <c r="E20" s="34" t="s">
        <v>74</v>
      </c>
      <c r="F20" s="109">
        <v>80766</v>
      </c>
      <c r="G20" s="30">
        <v>94000</v>
      </c>
      <c r="H20" s="30"/>
    </row>
    <row r="21" spans="1:8" ht="21" customHeight="1">
      <c r="A21" s="37"/>
      <c r="B21" s="33"/>
      <c r="C21" s="33"/>
      <c r="D21" s="38"/>
      <c r="E21" s="34" t="s">
        <v>75</v>
      </c>
      <c r="F21" s="109">
        <v>1000</v>
      </c>
      <c r="G21" s="30">
        <v>4000</v>
      </c>
      <c r="H21" s="33"/>
    </row>
    <row r="22" spans="1:8" ht="21" customHeight="1">
      <c r="A22" s="145" t="s">
        <v>64</v>
      </c>
      <c r="B22" s="146"/>
      <c r="C22" s="146"/>
      <c r="D22" s="147"/>
      <c r="E22" s="39" t="s">
        <v>65</v>
      </c>
      <c r="F22" s="109">
        <f>B5-F5</f>
        <v>196210</v>
      </c>
      <c r="G22" s="30">
        <f>C5-G5</f>
        <v>0</v>
      </c>
      <c r="H22" s="30"/>
    </row>
    <row r="23" spans="1:8" s="35" customFormat="1" ht="21" customHeight="1">
      <c r="A23" s="148"/>
      <c r="B23" s="149"/>
      <c r="C23" s="149"/>
      <c r="D23" s="150"/>
      <c r="E23" s="36" t="s">
        <v>76</v>
      </c>
      <c r="F23" s="111">
        <f>F22</f>
        <v>196210</v>
      </c>
      <c r="G23" s="33">
        <f>G22</f>
        <v>0</v>
      </c>
      <c r="H23" s="30"/>
    </row>
    <row r="24" spans="1:8" ht="21" customHeight="1">
      <c r="A24" s="25"/>
      <c r="B24" s="25"/>
      <c r="C24" s="25"/>
      <c r="D24" s="25"/>
      <c r="E24" s="25"/>
      <c r="F24" s="25"/>
      <c r="G24" s="25"/>
      <c r="H24" s="25"/>
    </row>
    <row r="25" spans="1:8" ht="21" customHeight="1">
      <c r="A25" s="25"/>
      <c r="B25" s="25"/>
      <c r="C25" s="25"/>
      <c r="D25" s="25"/>
      <c r="E25" s="25"/>
      <c r="F25" s="25"/>
      <c r="G25" s="25"/>
      <c r="H25" s="25"/>
    </row>
    <row r="26" spans="1:8" ht="21" customHeight="1">
      <c r="A26" s="25"/>
      <c r="B26" s="25"/>
      <c r="C26" s="25"/>
      <c r="D26" s="25"/>
      <c r="E26" s="25"/>
      <c r="F26" s="25"/>
      <c r="G26" s="25"/>
      <c r="H26" s="25"/>
    </row>
    <row r="27" spans="1:8" ht="21" customHeight="1">
      <c r="A27" s="25"/>
      <c r="B27" s="25"/>
      <c r="C27" s="25"/>
      <c r="D27" s="25"/>
      <c r="E27" s="25"/>
      <c r="F27" s="25"/>
      <c r="G27" s="25"/>
      <c r="H27" s="25"/>
    </row>
    <row r="28" spans="1:8" ht="21" customHeight="1">
      <c r="A28" s="25"/>
      <c r="B28" s="25"/>
      <c r="C28" s="25"/>
      <c r="D28" s="25"/>
      <c r="E28" s="25"/>
      <c r="F28" s="25"/>
      <c r="G28" s="25"/>
      <c r="H28" s="25"/>
    </row>
    <row r="29" spans="1:8" ht="21" customHeight="1">
      <c r="A29" s="25"/>
      <c r="B29" s="25"/>
      <c r="C29" s="25"/>
      <c r="D29" s="25"/>
      <c r="E29" s="25"/>
      <c r="F29" s="25"/>
      <c r="G29" s="25"/>
      <c r="H29" s="25"/>
    </row>
    <row r="30" spans="1:8" ht="21" customHeight="1">
      <c r="A30" s="25"/>
      <c r="B30" s="25"/>
      <c r="C30" s="25"/>
      <c r="D30" s="25"/>
      <c r="E30" s="25"/>
      <c r="F30" s="25"/>
      <c r="G30" s="25"/>
      <c r="H30" s="25"/>
    </row>
    <row r="31" spans="1:8" ht="21" customHeight="1">
      <c r="A31" s="25"/>
      <c r="B31" s="25"/>
      <c r="C31" s="25"/>
      <c r="D31" s="25"/>
      <c r="E31" s="25"/>
      <c r="F31" s="25"/>
      <c r="G31" s="25"/>
      <c r="H31" s="25"/>
    </row>
    <row r="32" spans="1:8" ht="21" customHeight="1">
      <c r="A32" s="25"/>
      <c r="B32" s="25"/>
      <c r="C32" s="25"/>
      <c r="D32" s="25"/>
      <c r="E32" s="25"/>
      <c r="F32" s="25"/>
      <c r="G32" s="25"/>
      <c r="H32" s="25"/>
    </row>
    <row r="33" spans="1:8" ht="21" customHeight="1">
      <c r="A33" s="25"/>
      <c r="B33" s="25"/>
      <c r="C33" s="25"/>
      <c r="D33" s="25"/>
      <c r="E33" s="25"/>
      <c r="F33" s="25"/>
      <c r="G33" s="25"/>
      <c r="H33" s="25"/>
    </row>
    <row r="34" spans="1:8" ht="21" customHeight="1">
      <c r="A34" s="25"/>
      <c r="B34" s="25"/>
      <c r="C34" s="25"/>
      <c r="D34" s="25"/>
      <c r="E34" s="25"/>
      <c r="F34" s="25"/>
      <c r="G34" s="25"/>
      <c r="H34" s="25"/>
    </row>
    <row r="35" spans="1:8" ht="21" customHeight="1">
      <c r="A35" s="25"/>
      <c r="B35" s="25"/>
      <c r="C35" s="25"/>
      <c r="D35" s="25"/>
      <c r="E35" s="25"/>
      <c r="F35" s="25"/>
      <c r="G35" s="25"/>
      <c r="H35" s="25"/>
    </row>
  </sheetData>
  <mergeCells count="3">
    <mergeCell ref="A2:H2"/>
    <mergeCell ref="F3:H3"/>
    <mergeCell ref="A22:D23"/>
  </mergeCells>
  <phoneticPr fontId="3" type="noConversion"/>
  <printOptions horizontalCentered="1"/>
  <pageMargins left="0.39370078740157483" right="0.31496062992125984" top="0.47244094488188981" bottom="0.39370078740157483" header="0.15748031496062992" footer="0.31496062992125984"/>
  <pageSetup paperSize="9" scale="88" orientation="landscape" r:id="rId1"/>
  <headerFooter alignWithMargins="0">
    <oddFooter>&amp;C—9—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2021年全县一般公共预算</vt:lpstr>
      <vt:lpstr>2021年县本级一般公共预算</vt:lpstr>
      <vt:lpstr>2021年全县政府基金</vt:lpstr>
      <vt:lpstr>2021年县本级政府基金</vt:lpstr>
      <vt:lpstr>2021年国有资本经营</vt:lpstr>
      <vt:lpstr>2021年县本级国有资本经营</vt:lpstr>
      <vt:lpstr>2022年全县一般公共预算</vt:lpstr>
      <vt:lpstr>2022年县本级一般公共预算</vt:lpstr>
      <vt:lpstr>2022年全县政府基金</vt:lpstr>
      <vt:lpstr>2022年县本级政府基金</vt:lpstr>
      <vt:lpstr>2022年国有资本经营</vt:lpstr>
      <vt:lpstr>2022年县本级国有资本经营</vt:lpstr>
      <vt:lpstr>'2021年全县政府基金'!Print_Area</vt:lpstr>
      <vt:lpstr>'2021年县本级政府基金'!Print_Area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</dc:creator>
  <cp:lastModifiedBy>李勇</cp:lastModifiedBy>
  <cp:lastPrinted>2021-12-31T04:59:07Z</cp:lastPrinted>
  <dcterms:created xsi:type="dcterms:W3CDTF">2021-11-26T10:25:45Z</dcterms:created>
  <dcterms:modified xsi:type="dcterms:W3CDTF">2022-01-14T02:12:54Z</dcterms:modified>
</cp:coreProperties>
</file>