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tabRatio="864" firstSheet="3" activeTab="11"/>
  </bookViews>
  <sheets>
    <sheet name="2022年全县一般公共预算" sheetId="1" r:id="rId1"/>
    <sheet name="2022年县本级一般公共预算" sheetId="4" r:id="rId2"/>
    <sheet name="2022年全县政府基金" sheetId="2" r:id="rId3"/>
    <sheet name="2022年县本级政府基金" sheetId="5" r:id="rId4"/>
    <sheet name="2022年国有资本经营" sheetId="3" r:id="rId5"/>
    <sheet name="2022年县本级国有资本经营" sheetId="6" r:id="rId6"/>
    <sheet name="2023年全县一般公共预算" sheetId="9" r:id="rId7"/>
    <sheet name="2023年县本级一般公共预算" sheetId="10" r:id="rId8"/>
    <sheet name="2023年全县政府基金" sheetId="11" r:id="rId9"/>
    <sheet name="2023年县本级政府基金" sheetId="12" r:id="rId10"/>
    <sheet name="2023年国有资本经营" sheetId="13" r:id="rId11"/>
    <sheet name="2023年县本级国有资本经营" sheetId="14" r:id="rId12"/>
  </sheets>
  <definedNames>
    <definedName name="_xlnm.Print_Area" localSheetId="2">'2022年全县政府基金'!$A$1:$J$22</definedName>
    <definedName name="_xlnm.Print_Area" localSheetId="3">'2022年县本级政府基金'!$A$1:$J$23</definedName>
    <definedName name="_xlnm.Print_Area" localSheetId="7">'2023年县本级一般公共预算'!$A$1:$H$37</definedName>
    <definedName name="_xlnm.Print_Area" localSheetId="6">'2023年全县一般公共预算'!$A$1:$H$37</definedName>
    <definedName name="_xlnm.Print_Area" localSheetId="8">'2023年全县政府基金'!$A$1:$H$22</definedName>
    <definedName name="_xlnm.Print_Area" localSheetId="9">'2023年县本级政府基金'!$A$1:$H$23</definedName>
    <definedName name="_xlnm.Print_Area" localSheetId="0">'2022年全县一般公共预算'!$A$1:$J$37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<sst xmlns="http://schemas.openxmlformats.org/spreadsheetml/2006/main" count="198">
  <si>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</si>
  <si>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年全县一般公共预算收支执行情况表</t>
    </r>
  </si>
  <si>
    <t>单位：万元</t>
  </si>
  <si>
    <t>预算科目</t>
  </si>
  <si>
    <r>
      <rPr>
        <b/>
        <sz val="12"/>
        <rFont val="宋体"/>
        <charset val="134"/>
      </rPr>
      <t>年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初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预算数</t>
    </r>
  </si>
  <si>
    <r>
      <rPr>
        <b/>
        <sz val="12"/>
        <rFont val="宋体"/>
        <charset val="134"/>
      </rPr>
      <t>调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整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预算数</t>
    </r>
  </si>
  <si>
    <t>执行数</t>
  </si>
  <si>
    <t>同口径增减</t>
  </si>
  <si>
    <t>同比增减</t>
  </si>
  <si>
    <t>收入总计</t>
  </si>
  <si>
    <t>支出总计</t>
  </si>
  <si>
    <t>一、上年结转收入</t>
  </si>
  <si>
    <t>一、本年度支出</t>
  </si>
  <si>
    <t>二、本年度收入</t>
  </si>
  <si>
    <t>一般公共服务支出</t>
  </si>
  <si>
    <t>（一）税收收入</t>
  </si>
  <si>
    <t>国防支出</t>
  </si>
  <si>
    <t>增值税</t>
  </si>
  <si>
    <t>公共安全支出</t>
  </si>
  <si>
    <t>营业税</t>
  </si>
  <si>
    <t>教育支出</t>
  </si>
  <si>
    <t>企业所得税</t>
  </si>
  <si>
    <t>科学技术支出</t>
  </si>
  <si>
    <t>个人所得税</t>
  </si>
  <si>
    <t>文化旅游体育与传媒支出</t>
  </si>
  <si>
    <t>资源税</t>
  </si>
  <si>
    <t>社会保障和就业支出</t>
  </si>
  <si>
    <t>城市维护建设税</t>
  </si>
  <si>
    <t>卫生健康支出</t>
  </si>
  <si>
    <t>房产税</t>
  </si>
  <si>
    <t>节能环保支出</t>
  </si>
  <si>
    <t>印花税</t>
  </si>
  <si>
    <t>城乡社区支出</t>
  </si>
  <si>
    <t>城镇土地使用税</t>
  </si>
  <si>
    <t>农林水支出</t>
  </si>
  <si>
    <t>土地增值税</t>
  </si>
  <si>
    <t>交通运输支出</t>
  </si>
  <si>
    <t>环境保护税</t>
  </si>
  <si>
    <t>资源勘探信息等支出</t>
  </si>
  <si>
    <t>耕地占用税</t>
  </si>
  <si>
    <t>商业服务业等支出</t>
  </si>
  <si>
    <t>契税</t>
  </si>
  <si>
    <t>金融支出</t>
  </si>
  <si>
    <t>其他税收收入</t>
  </si>
  <si>
    <t>援助其他地区支出</t>
  </si>
  <si>
    <t>（二）非税收入</t>
  </si>
  <si>
    <t>自然资源海洋气象等支出</t>
  </si>
  <si>
    <t>　　专项收入</t>
  </si>
  <si>
    <t>住房保障支出</t>
  </si>
  <si>
    <t>　　行政事业性收费收入</t>
  </si>
  <si>
    <t>粮油物资储备支出</t>
  </si>
  <si>
    <t>　　罚没收入</t>
  </si>
  <si>
    <t>灾害防治及应急管理支出</t>
  </si>
  <si>
    <t>　　国有资本经营收入</t>
  </si>
  <si>
    <t>其他支出</t>
  </si>
  <si>
    <t>　　国有资源（资产）有偿使用收入</t>
  </si>
  <si>
    <t>债务付息支出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</si>
  <si>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政府住房基金收入</t>
    </r>
  </si>
  <si>
    <t>债务发行支出</t>
  </si>
  <si>
    <t>　　其他收入</t>
  </si>
  <si>
    <t>预备费</t>
  </si>
  <si>
    <t>三、上级补助收入</t>
  </si>
  <si>
    <t>二、上解上级支出</t>
  </si>
  <si>
    <t>返还性收入</t>
  </si>
  <si>
    <t>三、债务还本支出</t>
  </si>
  <si>
    <t>一般性转移支付收入</t>
  </si>
  <si>
    <t>四、新增债券支出</t>
  </si>
  <si>
    <t>专项转移支付收入</t>
  </si>
  <si>
    <t>五、安排预算稳定调节基金</t>
  </si>
  <si>
    <t>四、债务转贷收入</t>
  </si>
  <si>
    <t>六、调出资金</t>
  </si>
  <si>
    <t>五、动用预算稳定调节基金</t>
  </si>
  <si>
    <t>七、结转下年</t>
  </si>
  <si>
    <t>六、调入资金</t>
  </si>
  <si>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2</t>
    </r>
  </si>
  <si>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年县本级一般公共预算收支执行情况表</t>
    </r>
  </si>
  <si>
    <r>
      <rPr>
        <b/>
        <sz val="12"/>
        <rFont val="宋体"/>
        <charset val="134"/>
      </rPr>
      <t>预算科目</t>
    </r>
  </si>
  <si>
    <r>
      <rPr>
        <b/>
        <sz val="12"/>
        <rFont val="宋体"/>
        <charset val="134"/>
      </rPr>
      <t>同口径增减</t>
    </r>
  </si>
  <si>
    <r>
      <rPr>
        <b/>
        <sz val="12"/>
        <rFont val="宋体"/>
        <charset val="134"/>
      </rPr>
      <t>同比增减</t>
    </r>
  </si>
  <si>
    <r>
      <rPr>
        <b/>
        <sz val="12"/>
        <rFont val="宋体"/>
        <charset val="134"/>
      </rPr>
      <t>收入总计</t>
    </r>
  </si>
  <si>
    <r>
      <rPr>
        <b/>
        <sz val="12"/>
        <rFont val="宋体"/>
        <charset val="134"/>
      </rPr>
      <t>支出总计</t>
    </r>
  </si>
  <si>
    <r>
      <rPr>
        <b/>
        <sz val="12"/>
        <rFont val="宋体"/>
        <charset val="134"/>
      </rPr>
      <t>一、本年度支出</t>
    </r>
  </si>
  <si>
    <r>
      <rPr>
        <b/>
        <sz val="12"/>
        <rFont val="宋体"/>
        <charset val="134"/>
      </rPr>
      <t>二、本年度收入</t>
    </r>
  </si>
  <si>
    <r>
      <rPr>
        <sz val="12"/>
        <rFont val="宋体"/>
        <charset val="134"/>
      </rPr>
      <t>一般公共服务支出</t>
    </r>
  </si>
  <si>
    <r>
      <rPr>
        <b/>
        <sz val="12"/>
        <rFont val="宋体"/>
        <charset val="134"/>
      </rPr>
      <t>（一）税收收入</t>
    </r>
  </si>
  <si>
    <r>
      <rPr>
        <sz val="12"/>
        <rFont val="宋体"/>
        <charset val="134"/>
      </rPr>
      <t>国防支出</t>
    </r>
  </si>
  <si>
    <r>
      <rPr>
        <sz val="12"/>
        <rFont val="宋体"/>
        <charset val="134"/>
      </rPr>
      <t>增值税</t>
    </r>
  </si>
  <si>
    <r>
      <rPr>
        <sz val="12"/>
        <rFont val="宋体"/>
        <charset val="134"/>
      </rPr>
      <t>公共安全支出</t>
    </r>
  </si>
  <si>
    <r>
      <rPr>
        <sz val="12"/>
        <rFont val="宋体"/>
        <charset val="134"/>
      </rPr>
      <t>营业税</t>
    </r>
  </si>
  <si>
    <r>
      <rPr>
        <sz val="12"/>
        <rFont val="宋体"/>
        <charset val="134"/>
      </rPr>
      <t>教育支出</t>
    </r>
  </si>
  <si>
    <r>
      <rPr>
        <sz val="12"/>
        <rFont val="宋体"/>
        <charset val="134"/>
      </rPr>
      <t>企业所得税</t>
    </r>
  </si>
  <si>
    <r>
      <rPr>
        <sz val="12"/>
        <rFont val="宋体"/>
        <charset val="134"/>
      </rPr>
      <t>科学技术支出</t>
    </r>
  </si>
  <si>
    <r>
      <rPr>
        <sz val="12"/>
        <rFont val="宋体"/>
        <charset val="134"/>
      </rPr>
      <t>个人所得税</t>
    </r>
  </si>
  <si>
    <r>
      <rPr>
        <sz val="12"/>
        <rFont val="宋体"/>
        <charset val="134"/>
      </rPr>
      <t>文化旅游体育与传媒支出</t>
    </r>
  </si>
  <si>
    <r>
      <rPr>
        <sz val="12"/>
        <rFont val="宋体"/>
        <charset val="134"/>
      </rPr>
      <t>资源税</t>
    </r>
  </si>
  <si>
    <r>
      <rPr>
        <sz val="12"/>
        <rFont val="宋体"/>
        <charset val="134"/>
      </rPr>
      <t>社会保障和就业支出</t>
    </r>
  </si>
  <si>
    <r>
      <rPr>
        <sz val="12"/>
        <rFont val="宋体"/>
        <charset val="134"/>
      </rPr>
      <t>城市维护建设税</t>
    </r>
  </si>
  <si>
    <r>
      <rPr>
        <sz val="12"/>
        <rFont val="宋体"/>
        <charset val="134"/>
      </rPr>
      <t>卫生健康支出</t>
    </r>
  </si>
  <si>
    <r>
      <rPr>
        <sz val="12"/>
        <rFont val="宋体"/>
        <charset val="134"/>
      </rPr>
      <t>房产税</t>
    </r>
  </si>
  <si>
    <r>
      <rPr>
        <sz val="12"/>
        <rFont val="宋体"/>
        <charset val="134"/>
      </rPr>
      <t>节能环保支出</t>
    </r>
  </si>
  <si>
    <r>
      <rPr>
        <sz val="12"/>
        <rFont val="宋体"/>
        <charset val="134"/>
      </rPr>
      <t>印花税</t>
    </r>
  </si>
  <si>
    <r>
      <rPr>
        <sz val="12"/>
        <rFont val="宋体"/>
        <charset val="134"/>
      </rPr>
      <t>城乡社区支出</t>
    </r>
  </si>
  <si>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</si>
  <si>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>农林水支出</t>
    </r>
  </si>
  <si>
    <r>
      <rPr>
        <sz val="12"/>
        <rFont val="宋体"/>
        <charset val="134"/>
      </rPr>
      <t>土地增值税</t>
    </r>
  </si>
  <si>
    <r>
      <rPr>
        <sz val="12"/>
        <rFont val="宋体"/>
        <charset val="134"/>
      </rPr>
      <t>交通运输支出</t>
    </r>
  </si>
  <si>
    <r>
      <rPr>
        <sz val="12"/>
        <rFont val="宋体"/>
        <charset val="134"/>
      </rPr>
      <t>环境保护税</t>
    </r>
  </si>
  <si>
    <r>
      <rPr>
        <sz val="12"/>
        <rFont val="宋体"/>
        <charset val="134"/>
      </rPr>
      <t>资源勘探信息等支出</t>
    </r>
  </si>
  <si>
    <r>
      <rPr>
        <sz val="12"/>
        <rFont val="宋体"/>
        <charset val="134"/>
      </rPr>
      <t>耕地占用税</t>
    </r>
  </si>
  <si>
    <r>
      <rPr>
        <sz val="12"/>
        <rFont val="宋体"/>
        <charset val="134"/>
      </rPr>
      <t>商业服务业等支出</t>
    </r>
  </si>
  <si>
    <r>
      <rPr>
        <sz val="12"/>
        <rFont val="宋体"/>
        <charset val="134"/>
      </rPr>
      <t>契税</t>
    </r>
  </si>
  <si>
    <r>
      <rPr>
        <sz val="12"/>
        <rFont val="宋体"/>
        <charset val="134"/>
      </rPr>
      <t>金融支出</t>
    </r>
  </si>
  <si>
    <r>
      <rPr>
        <sz val="12"/>
        <rFont val="宋体"/>
        <charset val="134"/>
      </rPr>
      <t>其他税收收入</t>
    </r>
  </si>
  <si>
    <r>
      <rPr>
        <sz val="12"/>
        <rFont val="宋体"/>
        <charset val="134"/>
      </rPr>
      <t>援助其他地区支出</t>
    </r>
  </si>
  <si>
    <r>
      <rPr>
        <b/>
        <sz val="12"/>
        <rFont val="宋体"/>
        <charset val="134"/>
      </rPr>
      <t>（二）非税收入</t>
    </r>
  </si>
  <si>
    <r>
      <rPr>
        <sz val="12"/>
        <rFont val="宋体"/>
        <charset val="134"/>
      </rPr>
      <t>自然资源海洋气象等支出</t>
    </r>
  </si>
  <si>
    <r>
      <rPr>
        <sz val="12"/>
        <rFont val="宋体"/>
        <charset val="134"/>
      </rPr>
      <t>　　专项收入</t>
    </r>
  </si>
  <si>
    <r>
      <rPr>
        <sz val="12"/>
        <rFont val="宋体"/>
        <charset val="134"/>
      </rPr>
      <t>住房保障支出</t>
    </r>
  </si>
  <si>
    <r>
      <rPr>
        <sz val="12"/>
        <rFont val="宋体"/>
        <charset val="134"/>
      </rPr>
      <t>　　行政事业性收费收入</t>
    </r>
  </si>
  <si>
    <r>
      <rPr>
        <sz val="12"/>
        <rFont val="宋体"/>
        <charset val="134"/>
      </rPr>
      <t>粮油物资储备支出</t>
    </r>
  </si>
  <si>
    <r>
      <rPr>
        <sz val="12"/>
        <rFont val="宋体"/>
        <charset val="134"/>
      </rPr>
      <t>　　罚没收入</t>
    </r>
  </si>
  <si>
    <r>
      <rPr>
        <sz val="12"/>
        <rFont val="宋体"/>
        <charset val="134"/>
      </rPr>
      <t>灾害防治及应急管理支出</t>
    </r>
  </si>
  <si>
    <r>
      <rPr>
        <sz val="12"/>
        <rFont val="宋体"/>
        <charset val="134"/>
      </rPr>
      <t>　　国有资本经营收入</t>
    </r>
  </si>
  <si>
    <r>
      <rPr>
        <sz val="12"/>
        <rFont val="宋体"/>
        <charset val="134"/>
      </rPr>
      <t>其他支出</t>
    </r>
  </si>
  <si>
    <r>
      <rPr>
        <sz val="12"/>
        <rFont val="宋体"/>
        <charset val="134"/>
      </rPr>
      <t>　　国有资源（资产）有偿使用收入</t>
    </r>
  </si>
  <si>
    <r>
      <rPr>
        <sz val="12"/>
        <rFont val="宋体"/>
        <charset val="134"/>
      </rPr>
      <t>债务付息支出</t>
    </r>
  </si>
  <si>
    <r>
      <rPr>
        <sz val="12"/>
        <rFont val="宋体"/>
        <charset val="134"/>
      </rPr>
      <t>债务发行支出</t>
    </r>
  </si>
  <si>
    <r>
      <rPr>
        <sz val="12"/>
        <rFont val="宋体"/>
        <charset val="134"/>
      </rPr>
      <t>　　其他收入</t>
    </r>
  </si>
  <si>
    <r>
      <rPr>
        <sz val="12"/>
        <rFont val="宋体"/>
        <charset val="134"/>
      </rPr>
      <t>预备费</t>
    </r>
  </si>
  <si>
    <r>
      <rPr>
        <b/>
        <sz val="12"/>
        <rFont val="宋体"/>
        <charset val="134"/>
      </rPr>
      <t>三、上级补助收入</t>
    </r>
  </si>
  <si>
    <r>
      <rPr>
        <b/>
        <sz val="12"/>
        <rFont val="宋体"/>
        <charset val="134"/>
      </rPr>
      <t>二、上解上级支出</t>
    </r>
  </si>
  <si>
    <r>
      <rPr>
        <sz val="12"/>
        <rFont val="宋体"/>
        <charset val="134"/>
      </rPr>
      <t>返还性收入</t>
    </r>
  </si>
  <si>
    <r>
      <rPr>
        <b/>
        <sz val="12"/>
        <rFont val="宋体"/>
        <charset val="134"/>
      </rPr>
      <t>三、债务还本支出</t>
    </r>
  </si>
  <si>
    <r>
      <rPr>
        <sz val="12"/>
        <rFont val="宋体"/>
        <charset val="134"/>
      </rPr>
      <t>一般性转移支付收入</t>
    </r>
  </si>
  <si>
    <r>
      <rPr>
        <b/>
        <sz val="12"/>
        <rFont val="宋体"/>
        <charset val="134"/>
      </rPr>
      <t>四、新增债券支出</t>
    </r>
  </si>
  <si>
    <r>
      <rPr>
        <sz val="12"/>
        <rFont val="宋体"/>
        <charset val="134"/>
      </rPr>
      <t>专项转移支付收入</t>
    </r>
  </si>
  <si>
    <r>
      <rPr>
        <b/>
        <sz val="12"/>
        <rFont val="宋体"/>
        <charset val="134"/>
      </rPr>
      <t>五、补助下级支出</t>
    </r>
  </si>
  <si>
    <r>
      <rPr>
        <b/>
        <sz val="12"/>
        <rFont val="宋体"/>
        <charset val="134"/>
      </rPr>
      <t>四、债务转贷收入</t>
    </r>
  </si>
  <si>
    <r>
      <rPr>
        <b/>
        <sz val="12"/>
        <rFont val="宋体"/>
        <charset val="134"/>
      </rPr>
      <t>六、安排预算稳定调节基金</t>
    </r>
  </si>
  <si>
    <r>
      <rPr>
        <b/>
        <sz val="12"/>
        <rFont val="宋体"/>
        <charset val="134"/>
      </rPr>
      <t>七、调出资金</t>
    </r>
  </si>
  <si>
    <r>
      <rPr>
        <b/>
        <sz val="12"/>
        <rFont val="宋体"/>
        <charset val="134"/>
      </rPr>
      <t>六、调入资金</t>
    </r>
  </si>
  <si>
    <t>八、结转下年</t>
  </si>
  <si>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3</t>
    </r>
  </si>
  <si>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年全县政府性基金预算收支执行情况表</t>
    </r>
  </si>
  <si>
    <t>国有土地使用权出让收入</t>
  </si>
  <si>
    <r>
      <rPr>
        <sz val="12"/>
        <rFont val="宋体"/>
        <charset val="134"/>
      </rPr>
      <t>城市基础设施配套费收入</t>
    </r>
  </si>
  <si>
    <r>
      <rPr>
        <sz val="12"/>
        <rFont val="宋体"/>
        <charset val="134"/>
      </rPr>
      <t>污水处理费收入</t>
    </r>
  </si>
  <si>
    <r>
      <rPr>
        <sz val="12"/>
        <rFont val="宋体"/>
        <charset val="134"/>
      </rPr>
      <t>农业土地开发资金收入</t>
    </r>
  </si>
  <si>
    <r>
      <rPr>
        <sz val="12"/>
        <rFont val="宋体"/>
        <charset val="134"/>
      </rPr>
      <t>国有土地收益基金收入</t>
    </r>
  </si>
  <si>
    <r>
      <rPr>
        <b/>
        <sz val="12"/>
        <rFont val="宋体"/>
        <charset val="134"/>
      </rPr>
      <t>五、调入资金</t>
    </r>
  </si>
  <si>
    <r>
      <rPr>
        <sz val="12"/>
        <rFont val="宋体"/>
        <charset val="134"/>
      </rPr>
      <t>抗疫特别国债安排的支出</t>
    </r>
  </si>
  <si>
    <r>
      <rPr>
        <sz val="12"/>
        <rFont val="宋体"/>
        <charset val="134"/>
      </rPr>
      <t>债务发行费用支出</t>
    </r>
  </si>
  <si>
    <r>
      <rPr>
        <b/>
        <sz val="12"/>
        <rFont val="宋体"/>
        <charset val="134"/>
      </rPr>
      <t>三、调出资金</t>
    </r>
  </si>
  <si>
    <r>
      <rPr>
        <b/>
        <sz val="12"/>
        <rFont val="宋体"/>
        <charset val="134"/>
      </rPr>
      <t>四、债务还本支出</t>
    </r>
  </si>
  <si>
    <t>五、结转下年</t>
  </si>
  <si>
    <t>附件4</t>
  </si>
  <si>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年县本级政府性基金预算收支执行情况表</t>
    </r>
  </si>
  <si>
    <t>城市基础设施配套费收入</t>
  </si>
  <si>
    <t>污水处理费收入</t>
  </si>
  <si>
    <t>农业土地开发资金收入</t>
  </si>
  <si>
    <t>国有土地收益基金收入</t>
  </si>
  <si>
    <t>五、调入资金</t>
  </si>
  <si>
    <t>抗疫特别国债安排的支出</t>
  </si>
  <si>
    <t>债务发行费用支出</t>
  </si>
  <si>
    <t>三、调出资金</t>
  </si>
  <si>
    <t>四、债务还本支出</t>
  </si>
  <si>
    <t>五、补助下级支出</t>
  </si>
  <si>
    <t>六、结转下年</t>
  </si>
  <si>
    <t>附件5</t>
  </si>
  <si>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年全县国有资本经营预算收支执行情况表</t>
    </r>
  </si>
  <si>
    <r>
      <rPr>
        <b/>
        <sz val="10"/>
        <rFont val="方正仿宋_GBK"/>
        <charset val="134"/>
      </rPr>
      <t>单位：万元</t>
    </r>
  </si>
  <si>
    <r>
      <rPr>
        <b/>
        <sz val="12"/>
        <rFont val="宋体"/>
        <charset val="134"/>
      </rPr>
      <t>执行数</t>
    </r>
  </si>
  <si>
    <r>
      <rPr>
        <b/>
        <sz val="12"/>
        <rFont val="宋体"/>
        <charset val="134"/>
      </rPr>
      <t>一、上年结余收入</t>
    </r>
  </si>
  <si>
    <r>
      <rPr>
        <b/>
        <sz val="12"/>
        <rFont val="宋体"/>
        <charset val="134"/>
      </rPr>
      <t>二、调出资金</t>
    </r>
  </si>
  <si>
    <t>三、结转下年</t>
  </si>
  <si>
    <t>附件6</t>
  </si>
  <si>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年县本级国有资本经营预算收支执行情况表</t>
    </r>
  </si>
  <si>
    <t>附件7</t>
  </si>
  <si>
    <r>
      <t>2023</t>
    </r>
    <r>
      <rPr>
        <sz val="18"/>
        <rFont val="方正小标宋_GBK"/>
        <charset val="134"/>
      </rPr>
      <t>年全县一般公共预算收支预算情况表</t>
    </r>
  </si>
  <si>
    <r>
      <t>2022</t>
    </r>
    <r>
      <rPr>
        <b/>
        <sz val="12"/>
        <rFont val="宋体"/>
        <charset val="134"/>
      </rPr>
      <t>年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执行数</t>
    </r>
  </si>
  <si>
    <r>
      <t>年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初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预算数</t>
    </r>
  </si>
  <si>
    <r>
      <t xml:space="preserve">    </t>
    </r>
    <r>
      <rPr>
        <sz val="12"/>
        <rFont val="宋体"/>
        <charset val="134"/>
      </rPr>
      <t>政府住房基金收入</t>
    </r>
  </si>
  <si>
    <t>四、安排预算稳定调节基金</t>
  </si>
  <si>
    <t>五、调出资金</t>
  </si>
  <si>
    <t>附件8</t>
  </si>
  <si>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年县本级一般公共预算收支预算情况表</t>
    </r>
  </si>
  <si>
    <r>
      <rPr>
        <b/>
        <sz val="12"/>
        <rFont val="Times New Roman"/>
        <charset val="134"/>
      </rPr>
      <t>2022</t>
    </r>
    <r>
      <rPr>
        <b/>
        <sz val="12"/>
        <rFont val="宋体"/>
        <charset val="134"/>
      </rPr>
      <t>年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执行数</t>
    </r>
  </si>
  <si>
    <t>四、补助下级支出</t>
  </si>
  <si>
    <t>附件9</t>
  </si>
  <si>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年全县政府性基金预算收支预算情况表</t>
    </r>
  </si>
  <si>
    <t>附件10</t>
  </si>
  <si>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年县本级政府性基金预算收支预算情况表</t>
    </r>
  </si>
  <si>
    <t>附件11</t>
  </si>
  <si>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年全县国有资本经营预算收支预算情况表</t>
    </r>
  </si>
  <si>
    <r>
      <rPr>
        <b/>
        <sz val="12"/>
        <rFont val="宋体"/>
        <charset val="134"/>
      </rPr>
      <t>增减</t>
    </r>
  </si>
  <si>
    <r>
      <rPr>
        <b/>
        <sz val="12"/>
        <rFont val="Times New Roman"/>
        <charset val="134"/>
      </rPr>
      <t>2023</t>
    </r>
    <r>
      <rPr>
        <b/>
        <sz val="12"/>
        <rFont val="宋体"/>
        <charset val="134"/>
      </rPr>
      <t>年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执行数</t>
    </r>
  </si>
  <si>
    <t>附件12</t>
  </si>
  <si>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年县本级国有资本经营预算收支预算情况表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</si>
</sst>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  <numFmt numFmtId="178" formatCode="0_ "/>
  </numFmts>
  <fonts count="41">
    <font>
      <sz val="12"/>
      <name val="宋体"/>
      <charset val="134"/>
    </font>
    <font>
      <sz val="12"/>
      <name val="仿宋_GB2312"/>
      <charset val="134"/>
    </font>
    <font>
      <sz val="16"/>
      <name val="方正黑体_GBK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2"/>
      <name val="仿宋_GB2312"/>
      <charset val="134"/>
    </font>
    <font>
      <sz val="14"/>
      <name val="黑体"/>
      <charset val="134"/>
    </font>
    <font>
      <b/>
      <sz val="10"/>
      <name val="方正仿宋_GBK"/>
      <charset val="134"/>
    </font>
    <font>
      <sz val="12"/>
      <name val="Times New Roman"/>
      <charset val="0"/>
    </font>
    <font>
      <sz val="18"/>
      <name val="仿宋_GB2312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name val="方正小标宋_GBK"/>
      <charset val="134"/>
    </font>
    <font>
      <sz val="18"/>
      <name val="方正小标宋_GBK"/>
      <charset val="134"/>
    </font>
    <font>
      <sz val="16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24" borderId="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6" borderId="6" applyNumberFormat="0" applyFon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37" fillId="15" borderId="9" applyNumberFormat="0" applyAlignment="0" applyProtection="0">
      <alignment vertical="center"/>
    </xf>
    <xf numFmtId="0" fontId="19" fillId="7" borderId="3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/>
    <xf numFmtId="0" fontId="18" fillId="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52" applyFont="1" applyAlignment="1">
      <alignment horizontal="center" vertical="center"/>
    </xf>
    <xf numFmtId="0" fontId="1" fillId="0" borderId="0" xfId="52" applyFont="1" applyAlignment="1">
      <alignment vertical="center"/>
    </xf>
    <xf numFmtId="0" fontId="2" fillId="2" borderId="0" xfId="52" applyFont="1" applyFill="1" applyAlignment="1">
      <alignment vertical="center"/>
    </xf>
    <xf numFmtId="0" fontId="3" fillId="0" borderId="0" xfId="52" applyFont="1" applyAlignment="1">
      <alignment horizontal="center" vertical="center"/>
    </xf>
    <xf numFmtId="0" fontId="4" fillId="0" borderId="0" xfId="52" applyFont="1" applyAlignment="1">
      <alignment vertical="center"/>
    </xf>
    <xf numFmtId="0" fontId="5" fillId="0" borderId="1" xfId="52" applyFont="1" applyBorder="1" applyAlignment="1">
      <alignment horizontal="center" vertical="center"/>
    </xf>
    <xf numFmtId="0" fontId="4" fillId="0" borderId="2" xfId="52" applyFont="1" applyBorder="1" applyAlignment="1">
      <alignment horizontal="center" vertical="center"/>
    </xf>
    <xf numFmtId="0" fontId="4" fillId="0" borderId="2" xfId="5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52" applyFont="1" applyBorder="1" applyAlignment="1">
      <alignment horizontal="right" vertical="center"/>
    </xf>
    <xf numFmtId="0" fontId="4" fillId="0" borderId="2" xfId="52" applyFont="1" applyBorder="1" applyAlignment="1">
      <alignment vertical="center"/>
    </xf>
    <xf numFmtId="177" fontId="4" fillId="0" borderId="2" xfId="52" applyNumberFormat="1" applyFont="1" applyBorder="1" applyAlignment="1">
      <alignment horizontal="right" vertical="center"/>
    </xf>
    <xf numFmtId="0" fontId="4" fillId="0" borderId="2" xfId="52" applyFont="1" applyBorder="1" applyAlignment="1">
      <alignment horizontal="left" vertical="center"/>
    </xf>
    <xf numFmtId="0" fontId="6" fillId="0" borderId="2" xfId="52" applyFont="1" applyBorder="1" applyAlignment="1">
      <alignment vertical="center"/>
    </xf>
    <xf numFmtId="0" fontId="7" fillId="0" borderId="2" xfId="52" applyFont="1" applyBorder="1" applyAlignment="1">
      <alignment horizontal="left" vertical="center" indent="1"/>
    </xf>
    <xf numFmtId="0" fontId="7" fillId="0" borderId="2" xfId="52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indent="1"/>
    </xf>
    <xf numFmtId="0" fontId="8" fillId="0" borderId="0" xfId="52" applyFont="1" applyAlignment="1">
      <alignment horizontal="center" vertical="center"/>
    </xf>
    <xf numFmtId="0" fontId="9" fillId="0" borderId="0" xfId="52" applyFont="1" applyAlignment="1">
      <alignment vertical="center"/>
    </xf>
    <xf numFmtId="0" fontId="10" fillId="0" borderId="1" xfId="52" applyFont="1" applyBorder="1" applyAlignment="1">
      <alignment horizontal="center" vertical="center"/>
    </xf>
    <xf numFmtId="0" fontId="6" fillId="0" borderId="2" xfId="5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2" xfId="52" applyFont="1" applyFill="1" applyBorder="1" applyAlignment="1">
      <alignment horizontal="right" vertical="center"/>
    </xf>
    <xf numFmtId="0" fontId="4" fillId="0" borderId="2" xfId="52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vertical="center"/>
    </xf>
    <xf numFmtId="0" fontId="0" fillId="0" borderId="2" xfId="52" applyFont="1" applyBorder="1" applyAlignment="1">
      <alignment horizontal="left" vertical="center" indent="1"/>
    </xf>
    <xf numFmtId="0" fontId="7" fillId="2" borderId="2" xfId="52" applyFont="1" applyFill="1" applyBorder="1" applyAlignment="1">
      <alignment horizontal="right" vertical="center"/>
    </xf>
    <xf numFmtId="1" fontId="11" fillId="0" borderId="2" xfId="0" applyNumberFormat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right" vertical="center"/>
    </xf>
    <xf numFmtId="0" fontId="6" fillId="0" borderId="2" xfId="52" applyFont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 shrinkToFit="1"/>
    </xf>
    <xf numFmtId="0" fontId="6" fillId="2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52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52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6" fontId="7" fillId="0" borderId="2" xfId="52" applyNumberFormat="1" applyFont="1" applyBorder="1" applyAlignment="1">
      <alignment horizontal="right" vertical="center"/>
    </xf>
    <xf numFmtId="0" fontId="0" fillId="0" borderId="0" xfId="52" applyFont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7" fillId="0" borderId="0" xfId="52" applyFont="1" applyAlignment="1">
      <alignment vertical="center"/>
    </xf>
    <xf numFmtId="0" fontId="7" fillId="0" borderId="0" xfId="52" applyFont="1" applyAlignment="1">
      <alignment horizontal="center" vertical="center"/>
    </xf>
    <xf numFmtId="0" fontId="6" fillId="2" borderId="2" xfId="52" applyFont="1" applyFill="1" applyBorder="1" applyAlignment="1">
      <alignment horizontal="center" vertical="center"/>
    </xf>
    <xf numFmtId="0" fontId="6" fillId="2" borderId="2" xfId="52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52" applyFont="1" applyFill="1" applyBorder="1" applyAlignment="1">
      <alignment vertical="center"/>
    </xf>
    <xf numFmtId="0" fontId="7" fillId="2" borderId="2" xfId="52" applyFont="1" applyFill="1" applyBorder="1" applyAlignment="1">
      <alignment vertical="center"/>
    </xf>
    <xf numFmtId="0" fontId="6" fillId="2" borderId="2" xfId="52" applyFont="1" applyFill="1" applyBorder="1" applyAlignment="1">
      <alignment vertical="center"/>
    </xf>
    <xf numFmtId="0" fontId="0" fillId="2" borderId="2" xfId="52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vertical="center"/>
    </xf>
    <xf numFmtId="0" fontId="7" fillId="0" borderId="2" xfId="52" applyNumberFormat="1" applyFont="1" applyBorder="1" applyAlignment="1">
      <alignment vertical="center"/>
    </xf>
    <xf numFmtId="0" fontId="7" fillId="0" borderId="2" xfId="52" applyFont="1" applyFill="1" applyBorder="1" applyAlignment="1">
      <alignment vertical="center"/>
    </xf>
    <xf numFmtId="0" fontId="0" fillId="2" borderId="2" xfId="52" applyFont="1" applyFill="1" applyBorder="1" applyAlignment="1">
      <alignment vertical="center"/>
    </xf>
    <xf numFmtId="0" fontId="7" fillId="2" borderId="2" xfId="52" applyFont="1" applyFill="1" applyBorder="1" applyAlignment="1">
      <alignment horizontal="left" vertical="center"/>
    </xf>
    <xf numFmtId="176" fontId="7" fillId="0" borderId="2" xfId="52" applyNumberFormat="1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77" fontId="7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2" borderId="0" xfId="52" applyFont="1" applyFill="1" applyAlignment="1">
      <alignment vertical="center"/>
    </xf>
    <xf numFmtId="0" fontId="7" fillId="2" borderId="0" xfId="52" applyFont="1" applyFill="1" applyAlignment="1">
      <alignment horizontal="center" vertical="center"/>
    </xf>
    <xf numFmtId="0" fontId="4" fillId="2" borderId="0" xfId="52" applyFont="1" applyFill="1" applyAlignment="1">
      <alignment horizontal="center" vertical="center"/>
    </xf>
    <xf numFmtId="0" fontId="1" fillId="2" borderId="0" xfId="52" applyFont="1" applyFill="1" applyAlignment="1">
      <alignment vertical="center"/>
    </xf>
    <xf numFmtId="0" fontId="9" fillId="2" borderId="0" xfId="52" applyFont="1" applyFill="1" applyAlignment="1">
      <alignment vertical="center"/>
    </xf>
    <xf numFmtId="0" fontId="3" fillId="2" borderId="0" xfId="52" applyFont="1" applyFill="1" applyAlignment="1">
      <alignment horizontal="center" vertical="center"/>
    </xf>
    <xf numFmtId="0" fontId="4" fillId="2" borderId="0" xfId="52" applyFont="1" applyFill="1" applyAlignment="1">
      <alignment vertical="center"/>
    </xf>
    <xf numFmtId="0" fontId="4" fillId="2" borderId="1" xfId="52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vertical="center"/>
    </xf>
    <xf numFmtId="176" fontId="7" fillId="2" borderId="2" xfId="52" applyNumberFormat="1" applyFont="1" applyFill="1" applyBorder="1" applyAlignment="1">
      <alignment horizontal="right" vertical="center"/>
    </xf>
    <xf numFmtId="0" fontId="0" fillId="2" borderId="0" xfId="52" applyFont="1" applyFill="1" applyAlignment="1">
      <alignment vertical="center"/>
    </xf>
    <xf numFmtId="178" fontId="14" fillId="2" borderId="2" xfId="5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indent="1"/>
    </xf>
    <xf numFmtId="0" fontId="0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176" fontId="7" fillId="2" borderId="2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14" fillId="2" borderId="2" xfId="31" applyNumberFormat="1" applyFont="1" applyFill="1" applyBorder="1" applyAlignment="1">
      <alignment vertical="center"/>
    </xf>
    <xf numFmtId="0" fontId="15" fillId="2" borderId="1" xfId="52" applyFont="1" applyFill="1" applyBorder="1" applyAlignment="1">
      <alignment vertical="center"/>
    </xf>
    <xf numFmtId="0" fontId="4" fillId="2" borderId="2" xfId="52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left" vertical="center"/>
    </xf>
    <xf numFmtId="0" fontId="7" fillId="2" borderId="2" xfId="52" applyFont="1" applyFill="1" applyBorder="1" applyAlignment="1">
      <alignment horizontal="left" vertical="center" indent="1"/>
    </xf>
    <xf numFmtId="0" fontId="7" fillId="2" borderId="2" xfId="52" applyNumberFormat="1" applyFont="1" applyFill="1" applyBorder="1" applyAlignment="1">
      <alignment vertical="center"/>
    </xf>
    <xf numFmtId="0" fontId="4" fillId="0" borderId="2" xfId="52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76" fontId="7" fillId="2" borderId="2" xfId="0" applyNumberFormat="1" applyFont="1" applyFill="1" applyBorder="1" applyAlignment="1">
      <alignment vertical="center"/>
    </xf>
    <xf numFmtId="176" fontId="7" fillId="2" borderId="2" xfId="52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177" fontId="7" fillId="2" borderId="2" xfId="0" applyNumberFormat="1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workbookViewId="0">
      <pane xSplit="1" ySplit="5" topLeftCell="B18" activePane="bottomRight" state="frozen"/>
      <selection/>
      <selection pane="topRight"/>
      <selection pane="bottomLeft"/>
      <selection pane="bottomRight" activeCell="A1" sqref="A$1:K$1048576"/>
    </sheetView>
  </sheetViews>
  <sheetFormatPr defaultColWidth="40.375" defaultRowHeight="14.25"/>
  <cols>
    <col min="1" max="1" width="33" style="110" customWidth="1"/>
    <col min="2" max="4" width="12.125" style="110" customWidth="1"/>
    <col min="5" max="5" width="8.25" style="110" customWidth="1"/>
    <col min="6" max="6" width="29.875" style="110" customWidth="1"/>
    <col min="7" max="9" width="10.375" style="110" customWidth="1"/>
    <col min="10" max="10" width="10.125" style="110" customWidth="1"/>
    <col min="11" max="16384" width="40.375" style="110"/>
  </cols>
  <sheetData>
    <row r="1" s="110" customFormat="1" ht="20.25" spans="1:10">
      <c r="A1" s="3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="137" customFormat="1" ht="21" customHeight="1" spans="1:10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</row>
    <row r="3" s="137" customFormat="1" ht="15" customHeight="1" spans="1:10">
      <c r="A3" s="116"/>
      <c r="B3" s="116"/>
      <c r="C3" s="116"/>
      <c r="D3" s="116"/>
      <c r="E3" s="116"/>
      <c r="F3" s="116"/>
      <c r="G3" s="141"/>
      <c r="H3" s="117" t="s">
        <v>2</v>
      </c>
      <c r="I3" s="117"/>
      <c r="J3" s="117"/>
    </row>
    <row r="4" s="138" customFormat="1" ht="30" spans="1:10">
      <c r="A4" s="142" t="s">
        <v>3</v>
      </c>
      <c r="B4" s="105" t="s">
        <v>4</v>
      </c>
      <c r="C4" s="105" t="s">
        <v>5</v>
      </c>
      <c r="D4" s="105" t="s">
        <v>6</v>
      </c>
      <c r="E4" s="105" t="s">
        <v>7</v>
      </c>
      <c r="F4" s="142" t="s">
        <v>3</v>
      </c>
      <c r="G4" s="105" t="s">
        <v>4</v>
      </c>
      <c r="H4" s="105" t="s">
        <v>5</v>
      </c>
      <c r="I4" s="105" t="s">
        <v>6</v>
      </c>
      <c r="J4" s="105" t="s">
        <v>8</v>
      </c>
    </row>
    <row r="5" s="139" customFormat="1" ht="15.75" spans="1:10">
      <c r="A5" s="142" t="s">
        <v>9</v>
      </c>
      <c r="B5" s="33">
        <f>SUM(B6:B7,B31,B35,B36,B37)</f>
        <v>720995</v>
      </c>
      <c r="C5" s="33">
        <f>SUM(C6:C7,C31,C35,C36,C37)</f>
        <v>914843</v>
      </c>
      <c r="D5" s="33">
        <f>SUM(D6:D7,D31,D35,D36,D37)</f>
        <v>978494</v>
      </c>
      <c r="E5" s="33"/>
      <c r="F5" s="142" t="s">
        <v>10</v>
      </c>
      <c r="G5" s="33">
        <f t="shared" ref="G5:I5" si="0">SUM(G6,G31,G32,G33,G34,G35)</f>
        <v>720995</v>
      </c>
      <c r="H5" s="33">
        <f t="shared" si="0"/>
        <v>914843</v>
      </c>
      <c r="I5" s="33">
        <f>SUM(I6,I31:I36)</f>
        <v>978494</v>
      </c>
      <c r="J5" s="33"/>
    </row>
    <row r="6" s="137" customFormat="1" ht="15.75" spans="1:10">
      <c r="A6" s="85" t="s">
        <v>11</v>
      </c>
      <c r="B6" s="74"/>
      <c r="C6" s="49">
        <v>1704</v>
      </c>
      <c r="D6" s="49">
        <v>1704</v>
      </c>
      <c r="E6" s="74"/>
      <c r="F6" s="85" t="s">
        <v>12</v>
      </c>
      <c r="G6" s="74">
        <f t="shared" ref="G6:I6" si="1">SUM(G7:G30)</f>
        <v>563584</v>
      </c>
      <c r="H6" s="74">
        <f t="shared" si="1"/>
        <v>713280</v>
      </c>
      <c r="I6" s="74">
        <f t="shared" si="1"/>
        <v>714303</v>
      </c>
      <c r="J6" s="106">
        <f>I6/635126-1</f>
        <v>0.124663452606254</v>
      </c>
    </row>
    <row r="7" s="137" customFormat="1" ht="15.75" spans="1:10">
      <c r="A7" s="85" t="s">
        <v>13</v>
      </c>
      <c r="B7" s="33">
        <f>SUM(B8,B23)</f>
        <v>223800</v>
      </c>
      <c r="C7" s="33">
        <f>SUM(C8,C23)</f>
        <v>223800</v>
      </c>
      <c r="D7" s="33">
        <f>SUM(D8,D23)</f>
        <v>225660</v>
      </c>
      <c r="E7" s="106">
        <v>0.142</v>
      </c>
      <c r="F7" s="121" t="s">
        <v>14</v>
      </c>
      <c r="G7" s="67">
        <v>39752</v>
      </c>
      <c r="H7" s="67">
        <v>59278</v>
      </c>
      <c r="I7" s="67">
        <v>51751</v>
      </c>
      <c r="J7" s="145"/>
    </row>
    <row r="8" s="137" customFormat="1" ht="15.75" spans="1:10">
      <c r="A8" s="44" t="s">
        <v>15</v>
      </c>
      <c r="B8" s="74">
        <f>SUM(B9:B22)</f>
        <v>157700</v>
      </c>
      <c r="C8" s="74">
        <f>SUM(C9:C22)</f>
        <v>105000</v>
      </c>
      <c r="D8" s="74">
        <f>SUM(D9:D22)</f>
        <v>106859</v>
      </c>
      <c r="E8" s="106">
        <v>-0.198</v>
      </c>
      <c r="F8" s="121" t="s">
        <v>16</v>
      </c>
      <c r="G8" s="67"/>
      <c r="H8" s="67">
        <v>0</v>
      </c>
      <c r="I8" s="39"/>
      <c r="J8" s="145"/>
    </row>
    <row r="9" s="137" customFormat="1" ht="15.75" spans="1:10">
      <c r="A9" s="121" t="s">
        <v>17</v>
      </c>
      <c r="B9" s="79">
        <v>78000</v>
      </c>
      <c r="C9" s="67">
        <v>44000</v>
      </c>
      <c r="D9" s="79">
        <v>45725</v>
      </c>
      <c r="E9" s="143"/>
      <c r="F9" s="121" t="s">
        <v>18</v>
      </c>
      <c r="G9" s="67">
        <v>18746</v>
      </c>
      <c r="H9" s="67">
        <v>20086</v>
      </c>
      <c r="I9" s="67">
        <v>21384</v>
      </c>
      <c r="J9" s="145"/>
    </row>
    <row r="10" s="137" customFormat="1" ht="15.75" spans="1:10">
      <c r="A10" s="121" t="s">
        <v>19</v>
      </c>
      <c r="B10" s="79"/>
      <c r="C10" s="67"/>
      <c r="D10" s="79"/>
      <c r="E10" s="143"/>
      <c r="F10" s="121" t="s">
        <v>20</v>
      </c>
      <c r="G10" s="67">
        <v>146601</v>
      </c>
      <c r="H10" s="67">
        <v>154400</v>
      </c>
      <c r="I10" s="67">
        <v>155539</v>
      </c>
      <c r="J10" s="145"/>
    </row>
    <row r="11" s="137" customFormat="1" ht="15.75" spans="1:10">
      <c r="A11" s="121" t="s">
        <v>21</v>
      </c>
      <c r="B11" s="79">
        <v>20500</v>
      </c>
      <c r="C11" s="67">
        <v>12100</v>
      </c>
      <c r="D11" s="79">
        <v>12208</v>
      </c>
      <c r="E11" s="143"/>
      <c r="F11" s="121" t="s">
        <v>22</v>
      </c>
      <c r="G11" s="67">
        <v>3767</v>
      </c>
      <c r="H11" s="67">
        <v>3800</v>
      </c>
      <c r="I11" s="67">
        <v>3780</v>
      </c>
      <c r="J11" s="145"/>
    </row>
    <row r="12" s="137" customFormat="1" ht="15.75" spans="1:10">
      <c r="A12" s="121" t="s">
        <v>23</v>
      </c>
      <c r="B12" s="79">
        <v>19500</v>
      </c>
      <c r="C12" s="67">
        <v>17300</v>
      </c>
      <c r="D12" s="79">
        <v>17993</v>
      </c>
      <c r="E12" s="143"/>
      <c r="F12" s="121" t="s">
        <v>24</v>
      </c>
      <c r="G12" s="67">
        <v>8612</v>
      </c>
      <c r="H12" s="67">
        <v>9268</v>
      </c>
      <c r="I12" s="67">
        <v>9301</v>
      </c>
      <c r="J12" s="145"/>
    </row>
    <row r="13" s="137" customFormat="1" ht="15.75" spans="1:10">
      <c r="A13" s="121" t="s">
        <v>25</v>
      </c>
      <c r="B13" s="79">
        <v>3800</v>
      </c>
      <c r="C13" s="67">
        <v>2500</v>
      </c>
      <c r="D13" s="79">
        <v>2483</v>
      </c>
      <c r="E13" s="143"/>
      <c r="F13" s="121" t="s">
        <v>26</v>
      </c>
      <c r="G13" s="67">
        <v>97204</v>
      </c>
      <c r="H13" s="67">
        <v>104615</v>
      </c>
      <c r="I13" s="67">
        <v>100111</v>
      </c>
      <c r="J13" s="145"/>
    </row>
    <row r="14" s="137" customFormat="1" ht="15.75" spans="1:10">
      <c r="A14" s="121" t="s">
        <v>27</v>
      </c>
      <c r="B14" s="79">
        <v>6600</v>
      </c>
      <c r="C14" s="67">
        <v>4400</v>
      </c>
      <c r="D14" s="79">
        <v>4358</v>
      </c>
      <c r="E14" s="143"/>
      <c r="F14" s="121" t="s">
        <v>28</v>
      </c>
      <c r="G14" s="67">
        <v>51279</v>
      </c>
      <c r="H14" s="67">
        <v>68155</v>
      </c>
      <c r="I14" s="67">
        <v>54359</v>
      </c>
      <c r="J14" s="145"/>
    </row>
    <row r="15" s="137" customFormat="1" ht="15.75" spans="1:10">
      <c r="A15" s="121" t="s">
        <v>29</v>
      </c>
      <c r="B15" s="79">
        <v>7000</v>
      </c>
      <c r="C15" s="67">
        <v>6200</v>
      </c>
      <c r="D15" s="79">
        <v>5743</v>
      </c>
      <c r="E15" s="143"/>
      <c r="F15" s="121" t="s">
        <v>30</v>
      </c>
      <c r="G15" s="67">
        <v>16331</v>
      </c>
      <c r="H15" s="67">
        <v>25210</v>
      </c>
      <c r="I15" s="67">
        <v>25288</v>
      </c>
      <c r="J15" s="145"/>
    </row>
    <row r="16" s="137" customFormat="1" ht="15.75" spans="1:10">
      <c r="A16" s="121" t="s">
        <v>31</v>
      </c>
      <c r="B16" s="79">
        <v>3000</v>
      </c>
      <c r="C16" s="67">
        <v>2400</v>
      </c>
      <c r="D16" s="79">
        <v>2267</v>
      </c>
      <c r="E16" s="143"/>
      <c r="F16" s="121" t="s">
        <v>32</v>
      </c>
      <c r="G16" s="67">
        <v>5782</v>
      </c>
      <c r="H16" s="67">
        <v>29308</v>
      </c>
      <c r="I16" s="67">
        <v>18698</v>
      </c>
      <c r="J16" s="145"/>
    </row>
    <row r="17" s="137" customFormat="1" ht="15.75" spans="1:10">
      <c r="A17" s="121" t="s">
        <v>33</v>
      </c>
      <c r="B17" s="79">
        <v>3200</v>
      </c>
      <c r="C17" s="67">
        <v>5200</v>
      </c>
      <c r="D17" s="79">
        <v>4303</v>
      </c>
      <c r="E17" s="143"/>
      <c r="F17" s="121" t="s">
        <v>34</v>
      </c>
      <c r="G17" s="67">
        <v>110911</v>
      </c>
      <c r="H17" s="67">
        <v>115666</v>
      </c>
      <c r="I17" s="67">
        <v>109712</v>
      </c>
      <c r="J17" s="145"/>
    </row>
    <row r="18" s="137" customFormat="1" ht="15.75" spans="1:10">
      <c r="A18" s="121" t="s">
        <v>35</v>
      </c>
      <c r="B18" s="79">
        <v>4000</v>
      </c>
      <c r="C18" s="67">
        <v>1700</v>
      </c>
      <c r="D18" s="79">
        <v>1719</v>
      </c>
      <c r="E18" s="143"/>
      <c r="F18" s="121" t="s">
        <v>36</v>
      </c>
      <c r="G18" s="67">
        <v>14682</v>
      </c>
      <c r="H18" s="67">
        <v>36424</v>
      </c>
      <c r="I18" s="67">
        <v>61744</v>
      </c>
      <c r="J18" s="145"/>
    </row>
    <row r="19" s="137" customFormat="1" ht="15.75" spans="1:10">
      <c r="A19" s="121" t="s">
        <v>37</v>
      </c>
      <c r="B19" s="79">
        <v>600</v>
      </c>
      <c r="C19" s="67">
        <v>400</v>
      </c>
      <c r="D19" s="79">
        <v>407</v>
      </c>
      <c r="E19" s="143"/>
      <c r="F19" s="121" t="s">
        <v>38</v>
      </c>
      <c r="G19" s="67">
        <v>5285</v>
      </c>
      <c r="H19" s="67">
        <v>17474</v>
      </c>
      <c r="I19" s="67">
        <v>29842</v>
      </c>
      <c r="J19" s="145"/>
    </row>
    <row r="20" s="137" customFormat="1" ht="15.75" spans="1:10">
      <c r="A20" s="121" t="s">
        <v>39</v>
      </c>
      <c r="B20" s="79">
        <v>3500</v>
      </c>
      <c r="C20" s="67">
        <v>2300</v>
      </c>
      <c r="D20" s="79">
        <v>2277</v>
      </c>
      <c r="E20" s="143"/>
      <c r="F20" s="121" t="s">
        <v>40</v>
      </c>
      <c r="G20" s="47">
        <v>618</v>
      </c>
      <c r="H20" s="67">
        <v>1084</v>
      </c>
      <c r="I20" s="67">
        <v>1957</v>
      </c>
      <c r="J20" s="145"/>
    </row>
    <row r="21" s="137" customFormat="1" ht="15.75" spans="1:10">
      <c r="A21" s="121" t="s">
        <v>41</v>
      </c>
      <c r="B21" s="79">
        <v>8000</v>
      </c>
      <c r="C21" s="67">
        <v>6500</v>
      </c>
      <c r="D21" s="79">
        <v>7381</v>
      </c>
      <c r="E21" s="143"/>
      <c r="F21" s="121" t="s">
        <v>42</v>
      </c>
      <c r="G21" s="47">
        <v>130</v>
      </c>
      <c r="H21" s="67">
        <v>130</v>
      </c>
      <c r="I21" s="67">
        <v>70</v>
      </c>
      <c r="J21" s="145"/>
    </row>
    <row r="22" s="137" customFormat="1" ht="15.75" spans="1:10">
      <c r="A22" s="121" t="s">
        <v>43</v>
      </c>
      <c r="B22" s="79"/>
      <c r="C22" s="79"/>
      <c r="D22" s="79">
        <v>-5</v>
      </c>
      <c r="E22" s="79"/>
      <c r="F22" s="121" t="s">
        <v>44</v>
      </c>
      <c r="G22" s="47"/>
      <c r="H22" s="67">
        <v>0</v>
      </c>
      <c r="I22" s="67"/>
      <c r="J22" s="145"/>
    </row>
    <row r="23" s="137" customFormat="1" ht="15.75" spans="1:10">
      <c r="A23" s="44" t="s">
        <v>45</v>
      </c>
      <c r="B23" s="74">
        <f>SUM(B24:B30)</f>
        <v>66100</v>
      </c>
      <c r="C23" s="74">
        <f>SUM(C24:C30)</f>
        <v>118800</v>
      </c>
      <c r="D23" s="74">
        <f>SUM(D24:D30)</f>
        <v>118801</v>
      </c>
      <c r="E23" s="106">
        <f>D23/60117-1</f>
        <v>0.976163148527039</v>
      </c>
      <c r="F23" s="121" t="s">
        <v>46</v>
      </c>
      <c r="G23" s="47">
        <v>2999</v>
      </c>
      <c r="H23" s="67">
        <v>19549</v>
      </c>
      <c r="I23" s="67">
        <v>8104</v>
      </c>
      <c r="J23" s="145"/>
    </row>
    <row r="24" s="137" customFormat="1" ht="15.75" spans="1:10">
      <c r="A24" s="144" t="s">
        <v>47</v>
      </c>
      <c r="B24" s="79">
        <v>6500</v>
      </c>
      <c r="C24" s="67">
        <v>4383</v>
      </c>
      <c r="D24" s="79">
        <v>4762</v>
      </c>
      <c r="E24" s="79"/>
      <c r="F24" s="121" t="s">
        <v>48</v>
      </c>
      <c r="G24" s="47">
        <v>17418</v>
      </c>
      <c r="H24" s="67">
        <v>30122</v>
      </c>
      <c r="I24" s="67">
        <v>37967</v>
      </c>
      <c r="J24" s="145"/>
    </row>
    <row r="25" s="137" customFormat="1" ht="15.75" spans="1:10">
      <c r="A25" s="144" t="s">
        <v>49</v>
      </c>
      <c r="B25" s="79">
        <v>2907</v>
      </c>
      <c r="C25" s="67">
        <v>1623</v>
      </c>
      <c r="D25" s="79">
        <v>2221</v>
      </c>
      <c r="E25" s="79"/>
      <c r="F25" s="121" t="s">
        <v>50</v>
      </c>
      <c r="G25" s="47">
        <v>607</v>
      </c>
      <c r="H25" s="67">
        <v>607</v>
      </c>
      <c r="I25" s="67">
        <v>762</v>
      </c>
      <c r="J25" s="145"/>
    </row>
    <row r="26" s="137" customFormat="1" ht="15.75" spans="1:10">
      <c r="A26" s="144" t="s">
        <v>51</v>
      </c>
      <c r="B26" s="79">
        <v>3382</v>
      </c>
      <c r="C26" s="67">
        <v>2490</v>
      </c>
      <c r="D26" s="79">
        <v>3310</v>
      </c>
      <c r="E26" s="79"/>
      <c r="F26" s="121" t="s">
        <v>52</v>
      </c>
      <c r="G26" s="47">
        <v>1419</v>
      </c>
      <c r="H26" s="67">
        <v>2083</v>
      </c>
      <c r="I26" s="67">
        <v>8144</v>
      </c>
      <c r="J26" s="145"/>
    </row>
    <row r="27" s="137" customFormat="1" ht="15.75" spans="1:10">
      <c r="A27" s="144" t="s">
        <v>53</v>
      </c>
      <c r="B27" s="79"/>
      <c r="C27" s="67"/>
      <c r="D27" s="79"/>
      <c r="E27" s="79"/>
      <c r="F27" s="121" t="s">
        <v>54</v>
      </c>
      <c r="G27" s="47"/>
      <c r="H27" s="67"/>
      <c r="I27" s="39"/>
      <c r="J27" s="145"/>
    </row>
    <row r="28" s="137" customFormat="1" ht="15.75" spans="1:10">
      <c r="A28" s="144" t="s">
        <v>55</v>
      </c>
      <c r="B28" s="79">
        <v>52121</v>
      </c>
      <c r="C28" s="67">
        <f>75276+33778</f>
        <v>109054</v>
      </c>
      <c r="D28" s="79">
        <v>107258</v>
      </c>
      <c r="E28" s="79"/>
      <c r="F28" s="121" t="s">
        <v>56</v>
      </c>
      <c r="G28" s="47">
        <v>15794</v>
      </c>
      <c r="H28" s="67">
        <v>16014</v>
      </c>
      <c r="I28" s="67">
        <v>15783</v>
      </c>
      <c r="J28" s="145"/>
    </row>
    <row r="29" s="137" customFormat="1" ht="15.75" spans="1:10">
      <c r="A29" s="123" t="s">
        <v>57</v>
      </c>
      <c r="B29" s="79">
        <v>840</v>
      </c>
      <c r="C29" s="67">
        <v>1100</v>
      </c>
      <c r="D29" s="79">
        <v>1100</v>
      </c>
      <c r="E29" s="79"/>
      <c r="F29" s="121" t="s">
        <v>58</v>
      </c>
      <c r="G29" s="47">
        <v>7</v>
      </c>
      <c r="H29" s="67">
        <v>7</v>
      </c>
      <c r="I29" s="67">
        <v>7</v>
      </c>
      <c r="J29" s="145"/>
    </row>
    <row r="30" s="137" customFormat="1" ht="15.75" spans="1:10">
      <c r="A30" s="144" t="s">
        <v>59</v>
      </c>
      <c r="B30" s="79">
        <v>350</v>
      </c>
      <c r="C30" s="67">
        <v>150</v>
      </c>
      <c r="D30" s="79">
        <v>150</v>
      </c>
      <c r="E30" s="79"/>
      <c r="F30" s="121" t="s">
        <v>60</v>
      </c>
      <c r="G30" s="47">
        <v>5640</v>
      </c>
      <c r="H30" s="67"/>
      <c r="I30" s="67"/>
      <c r="J30" s="145"/>
    </row>
    <row r="31" s="137" customFormat="1" ht="15.75" spans="1:10">
      <c r="A31" s="44" t="s">
        <v>61</v>
      </c>
      <c r="B31" s="74">
        <f>SUM(B32:B34)</f>
        <v>278244</v>
      </c>
      <c r="C31" s="74">
        <f>SUM(C32:C34)</f>
        <v>462017</v>
      </c>
      <c r="D31" s="74">
        <f>SUM(D32:D34)</f>
        <v>466773</v>
      </c>
      <c r="E31" s="74"/>
      <c r="F31" s="44" t="s">
        <v>62</v>
      </c>
      <c r="G31" s="23">
        <v>35411</v>
      </c>
      <c r="H31" s="49">
        <v>35563</v>
      </c>
      <c r="I31" s="49">
        <v>29401</v>
      </c>
      <c r="J31" s="74"/>
    </row>
    <row r="32" s="137" customFormat="1" ht="15.75" spans="1:10">
      <c r="A32" s="121" t="s">
        <v>63</v>
      </c>
      <c r="B32" s="79">
        <v>4807</v>
      </c>
      <c r="C32" s="79">
        <v>4807</v>
      </c>
      <c r="D32" s="67">
        <v>4807</v>
      </c>
      <c r="E32" s="79"/>
      <c r="F32" s="85" t="s">
        <v>64</v>
      </c>
      <c r="G32" s="23">
        <v>122000</v>
      </c>
      <c r="H32" s="49">
        <v>122000</v>
      </c>
      <c r="I32" s="74">
        <v>122200</v>
      </c>
      <c r="J32" s="79"/>
    </row>
    <row r="33" s="140" customFormat="1" ht="15.75" spans="1:10">
      <c r="A33" s="121" t="s">
        <v>65</v>
      </c>
      <c r="B33" s="79">
        <v>244316</v>
      </c>
      <c r="C33" s="79">
        <f>375109-85</f>
        <v>375024</v>
      </c>
      <c r="D33" s="67">
        <v>382613</v>
      </c>
      <c r="E33" s="79"/>
      <c r="F33" s="85" t="s">
        <v>66</v>
      </c>
      <c r="G33" s="74"/>
      <c r="H33" s="49">
        <v>44000</v>
      </c>
      <c r="I33" s="74"/>
      <c r="J33" s="74"/>
    </row>
    <row r="34" s="137" customFormat="1" ht="15.75" spans="1:10">
      <c r="A34" s="121" t="s">
        <v>67</v>
      </c>
      <c r="B34" s="79">
        <v>29121</v>
      </c>
      <c r="C34" s="79">
        <v>82186</v>
      </c>
      <c r="D34" s="67">
        <v>79353</v>
      </c>
      <c r="E34" s="79"/>
      <c r="F34" s="85" t="s">
        <v>68</v>
      </c>
      <c r="G34" s="135"/>
      <c r="H34" s="135"/>
      <c r="I34" s="74">
        <v>43489</v>
      </c>
      <c r="J34" s="135"/>
    </row>
    <row r="35" s="137" customFormat="1" ht="15.75" spans="1:10">
      <c r="A35" s="44" t="s">
        <v>69</v>
      </c>
      <c r="B35" s="23">
        <v>122000</v>
      </c>
      <c r="C35" s="49">
        <v>166000</v>
      </c>
      <c r="D35" s="49">
        <v>166000</v>
      </c>
      <c r="E35" s="74"/>
      <c r="F35" s="85" t="s">
        <v>70</v>
      </c>
      <c r="G35" s="79"/>
      <c r="H35" s="79"/>
      <c r="I35" s="79"/>
      <c r="J35" s="79"/>
    </row>
    <row r="36" s="137" customFormat="1" ht="15.75" spans="1:10">
      <c r="A36" s="44" t="s">
        <v>71</v>
      </c>
      <c r="B36" s="23">
        <v>1951</v>
      </c>
      <c r="C36" s="49">
        <v>1951</v>
      </c>
      <c r="D36" s="49">
        <v>1483</v>
      </c>
      <c r="E36" s="74"/>
      <c r="F36" s="85" t="s">
        <v>72</v>
      </c>
      <c r="G36" s="79"/>
      <c r="H36" s="79"/>
      <c r="I36" s="74">
        <v>69101</v>
      </c>
      <c r="J36" s="79"/>
    </row>
    <row r="37" s="137" customFormat="1" ht="15.75" spans="1:10">
      <c r="A37" s="44" t="s">
        <v>73</v>
      </c>
      <c r="B37" s="23">
        <v>95000</v>
      </c>
      <c r="C37" s="49">
        <v>59371</v>
      </c>
      <c r="D37" s="49">
        <v>116874</v>
      </c>
      <c r="E37" s="74"/>
      <c r="F37" s="79"/>
      <c r="G37" s="79"/>
      <c r="H37" s="79"/>
      <c r="I37" s="79"/>
      <c r="J37" s="79"/>
    </row>
    <row r="38" s="110" customFormat="1" spans="1:10">
      <c r="A38" s="125"/>
      <c r="B38" s="125"/>
      <c r="C38" s="125"/>
      <c r="D38" s="125"/>
      <c r="E38" s="125"/>
      <c r="F38" s="125"/>
      <c r="G38" s="125"/>
      <c r="H38" s="125"/>
      <c r="I38" s="125"/>
      <c r="J38" s="125"/>
    </row>
  </sheetData>
  <mergeCells count="2">
    <mergeCell ref="A2:J2"/>
    <mergeCell ref="H3:J3"/>
  </mergeCells>
  <printOptions horizontalCentered="1"/>
  <pageMargins left="0.235416666666667" right="0.313888888888889" top="0.275" bottom="0.393055555555556" header="0.15625" footer="0.196527777777778"/>
  <pageSetup paperSize="9" scale="88" firstPageNumber="21" orientation="landscape" useFirstPageNumber="1" horizontalDpi="600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view="pageBreakPreview" zoomScaleNormal="100" zoomScaleSheetLayoutView="100" workbookViewId="0">
      <pane xSplit="1" ySplit="5" topLeftCell="B6" activePane="bottomRight" state="frozen"/>
      <selection/>
      <selection pane="topRight"/>
      <selection pane="bottomLeft"/>
      <selection pane="bottomRight" activeCell="I1" sqref="I$1:R$1048576"/>
    </sheetView>
  </sheetViews>
  <sheetFormatPr defaultColWidth="9" defaultRowHeight="21" customHeight="1" outlineLevelCol="7"/>
  <cols>
    <col min="1" max="1" width="30.375" style="2" customWidth="1"/>
    <col min="2" max="3" width="12.875" style="2" customWidth="1"/>
    <col min="4" max="4" width="12.125" style="2" customWidth="1"/>
    <col min="5" max="5" width="32.875" style="2" customWidth="1"/>
    <col min="6" max="7" width="12.75" style="2" customWidth="1"/>
    <col min="8" max="8" width="11.75" style="2" customWidth="1"/>
    <col min="9" max="203" width="9" style="2"/>
    <col min="204" max="204" width="30.375" style="2" customWidth="1"/>
    <col min="205" max="205" width="9" style="2" hidden="1" customWidth="1"/>
    <col min="206" max="207" width="12.875" style="2" customWidth="1"/>
    <col min="208" max="208" width="12.125" style="2" customWidth="1"/>
    <col min="209" max="209" width="32.875" style="2" customWidth="1"/>
    <col min="210" max="210" width="9" style="2" hidden="1" customWidth="1"/>
    <col min="211" max="212" width="12.75" style="2" customWidth="1"/>
    <col min="213" max="213" width="11.75" style="2" customWidth="1"/>
    <col min="214" max="459" width="9" style="2"/>
    <col min="460" max="460" width="30.375" style="2" customWidth="1"/>
    <col min="461" max="461" width="9" style="2" hidden="1" customWidth="1"/>
    <col min="462" max="463" width="12.875" style="2" customWidth="1"/>
    <col min="464" max="464" width="12.125" style="2" customWidth="1"/>
    <col min="465" max="465" width="32.875" style="2" customWidth="1"/>
    <col min="466" max="466" width="9" style="2" hidden="1" customWidth="1"/>
    <col min="467" max="468" width="12.75" style="2" customWidth="1"/>
    <col min="469" max="469" width="11.75" style="2" customWidth="1"/>
    <col min="470" max="715" width="9" style="2"/>
    <col min="716" max="716" width="30.375" style="2" customWidth="1"/>
    <col min="717" max="717" width="9" style="2" hidden="1" customWidth="1"/>
    <col min="718" max="719" width="12.875" style="2" customWidth="1"/>
    <col min="720" max="720" width="12.125" style="2" customWidth="1"/>
    <col min="721" max="721" width="32.875" style="2" customWidth="1"/>
    <col min="722" max="722" width="9" style="2" hidden="1" customWidth="1"/>
    <col min="723" max="724" width="12.75" style="2" customWidth="1"/>
    <col min="725" max="725" width="11.75" style="2" customWidth="1"/>
    <col min="726" max="971" width="9" style="2"/>
    <col min="972" max="972" width="30.375" style="2" customWidth="1"/>
    <col min="973" max="973" width="9" style="2" hidden="1" customWidth="1"/>
    <col min="974" max="975" width="12.875" style="2" customWidth="1"/>
    <col min="976" max="976" width="12.125" style="2" customWidth="1"/>
    <col min="977" max="977" width="32.875" style="2" customWidth="1"/>
    <col min="978" max="978" width="9" style="2" hidden="1" customWidth="1"/>
    <col min="979" max="980" width="12.75" style="2" customWidth="1"/>
    <col min="981" max="981" width="11.75" style="2" customWidth="1"/>
    <col min="982" max="993" width="9" style="2"/>
    <col min="994" max="1227" width="10" style="2"/>
    <col min="1228" max="1228" width="30.375" style="2" customWidth="1"/>
    <col min="1229" max="1229" width="9" style="2" hidden="1" customWidth="1"/>
    <col min="1230" max="1231" width="12.875" style="2" customWidth="1"/>
    <col min="1232" max="1232" width="12.125" style="2" customWidth="1"/>
    <col min="1233" max="1233" width="32.875" style="2" customWidth="1"/>
    <col min="1234" max="1234" width="9" style="2" hidden="1" customWidth="1"/>
    <col min="1235" max="1236" width="12.75" style="2" customWidth="1"/>
    <col min="1237" max="1237" width="11.75" style="2" customWidth="1"/>
    <col min="1238" max="1483" width="9" style="2"/>
    <col min="1484" max="1484" width="30.375" style="2" customWidth="1"/>
    <col min="1485" max="1485" width="9" style="2" hidden="1" customWidth="1"/>
    <col min="1486" max="1487" width="12.875" style="2" customWidth="1"/>
    <col min="1488" max="1488" width="12.125" style="2" customWidth="1"/>
    <col min="1489" max="1489" width="32.875" style="2" customWidth="1"/>
    <col min="1490" max="1490" width="9" style="2" hidden="1" customWidth="1"/>
    <col min="1491" max="1492" width="12.75" style="2" customWidth="1"/>
    <col min="1493" max="1493" width="11.75" style="2" customWidth="1"/>
    <col min="1494" max="1739" width="9" style="2"/>
    <col min="1740" max="1740" width="30.375" style="2" customWidth="1"/>
    <col min="1741" max="1741" width="9" style="2" hidden="1" customWidth="1"/>
    <col min="1742" max="1743" width="12.875" style="2" customWidth="1"/>
    <col min="1744" max="1744" width="12.125" style="2" customWidth="1"/>
    <col min="1745" max="1745" width="32.875" style="2" customWidth="1"/>
    <col min="1746" max="1746" width="9" style="2" hidden="1" customWidth="1"/>
    <col min="1747" max="1748" width="12.75" style="2" customWidth="1"/>
    <col min="1749" max="1749" width="11.75" style="2" customWidth="1"/>
    <col min="1750" max="1995" width="9" style="2"/>
    <col min="1996" max="1996" width="30.375" style="2" customWidth="1"/>
    <col min="1997" max="1997" width="9" style="2" hidden="1" customWidth="1"/>
    <col min="1998" max="1999" width="12.875" style="2" customWidth="1"/>
    <col min="2000" max="2000" width="12.125" style="2" customWidth="1"/>
    <col min="2001" max="2001" width="32.875" style="2" customWidth="1"/>
    <col min="2002" max="2002" width="9" style="2" hidden="1" customWidth="1"/>
    <col min="2003" max="2004" width="12.75" style="2" customWidth="1"/>
    <col min="2005" max="2005" width="11.75" style="2" customWidth="1"/>
    <col min="2006" max="2017" width="9" style="2"/>
    <col min="2018" max="2251" width="10" style="2"/>
    <col min="2252" max="2252" width="30.375" style="2" customWidth="1"/>
    <col min="2253" max="2253" width="9" style="2" hidden="1" customWidth="1"/>
    <col min="2254" max="2255" width="12.875" style="2" customWidth="1"/>
    <col min="2256" max="2256" width="12.125" style="2" customWidth="1"/>
    <col min="2257" max="2257" width="32.875" style="2" customWidth="1"/>
    <col min="2258" max="2258" width="9" style="2" hidden="1" customWidth="1"/>
    <col min="2259" max="2260" width="12.75" style="2" customWidth="1"/>
    <col min="2261" max="2261" width="11.75" style="2" customWidth="1"/>
    <col min="2262" max="2507" width="9" style="2"/>
    <col min="2508" max="2508" width="30.375" style="2" customWidth="1"/>
    <col min="2509" max="2509" width="9" style="2" hidden="1" customWidth="1"/>
    <col min="2510" max="2511" width="12.875" style="2" customWidth="1"/>
    <col min="2512" max="2512" width="12.125" style="2" customWidth="1"/>
    <col min="2513" max="2513" width="32.875" style="2" customWidth="1"/>
    <col min="2514" max="2514" width="9" style="2" hidden="1" customWidth="1"/>
    <col min="2515" max="2516" width="12.75" style="2" customWidth="1"/>
    <col min="2517" max="2517" width="11.75" style="2" customWidth="1"/>
    <col min="2518" max="2763" width="9" style="2"/>
    <col min="2764" max="2764" width="30.375" style="2" customWidth="1"/>
    <col min="2765" max="2765" width="9" style="2" hidden="1" customWidth="1"/>
    <col min="2766" max="2767" width="12.875" style="2" customWidth="1"/>
    <col min="2768" max="2768" width="12.125" style="2" customWidth="1"/>
    <col min="2769" max="2769" width="32.875" style="2" customWidth="1"/>
    <col min="2770" max="2770" width="9" style="2" hidden="1" customWidth="1"/>
    <col min="2771" max="2772" width="12.75" style="2" customWidth="1"/>
    <col min="2773" max="2773" width="11.75" style="2" customWidth="1"/>
    <col min="2774" max="3019" width="9" style="2"/>
    <col min="3020" max="3020" width="30.375" style="2" customWidth="1"/>
    <col min="3021" max="3021" width="9" style="2" hidden="1" customWidth="1"/>
    <col min="3022" max="3023" width="12.875" style="2" customWidth="1"/>
    <col min="3024" max="3024" width="12.125" style="2" customWidth="1"/>
    <col min="3025" max="3025" width="32.875" style="2" customWidth="1"/>
    <col min="3026" max="3026" width="9" style="2" hidden="1" customWidth="1"/>
    <col min="3027" max="3028" width="12.75" style="2" customWidth="1"/>
    <col min="3029" max="3029" width="11.75" style="2" customWidth="1"/>
    <col min="3030" max="3041" width="9" style="2"/>
    <col min="3042" max="3275" width="10" style="2"/>
    <col min="3276" max="3276" width="30.375" style="2" customWidth="1"/>
    <col min="3277" max="3277" width="9" style="2" hidden="1" customWidth="1"/>
    <col min="3278" max="3279" width="12.875" style="2" customWidth="1"/>
    <col min="3280" max="3280" width="12.125" style="2" customWidth="1"/>
    <col min="3281" max="3281" width="32.875" style="2" customWidth="1"/>
    <col min="3282" max="3282" width="9" style="2" hidden="1" customWidth="1"/>
    <col min="3283" max="3284" width="12.75" style="2" customWidth="1"/>
    <col min="3285" max="3285" width="11.75" style="2" customWidth="1"/>
    <col min="3286" max="3531" width="9" style="2"/>
    <col min="3532" max="3532" width="30.375" style="2" customWidth="1"/>
    <col min="3533" max="3533" width="9" style="2" hidden="1" customWidth="1"/>
    <col min="3534" max="3535" width="12.875" style="2" customWidth="1"/>
    <col min="3536" max="3536" width="12.125" style="2" customWidth="1"/>
    <col min="3537" max="3537" width="32.875" style="2" customWidth="1"/>
    <col min="3538" max="3538" width="9" style="2" hidden="1" customWidth="1"/>
    <col min="3539" max="3540" width="12.75" style="2" customWidth="1"/>
    <col min="3541" max="3541" width="11.75" style="2" customWidth="1"/>
    <col min="3542" max="3787" width="9" style="2"/>
    <col min="3788" max="3788" width="30.375" style="2" customWidth="1"/>
    <col min="3789" max="3789" width="9" style="2" hidden="1" customWidth="1"/>
    <col min="3790" max="3791" width="12.875" style="2" customWidth="1"/>
    <col min="3792" max="3792" width="12.125" style="2" customWidth="1"/>
    <col min="3793" max="3793" width="32.875" style="2" customWidth="1"/>
    <col min="3794" max="3794" width="9" style="2" hidden="1" customWidth="1"/>
    <col min="3795" max="3796" width="12.75" style="2" customWidth="1"/>
    <col min="3797" max="3797" width="11.75" style="2" customWidth="1"/>
    <col min="3798" max="4043" width="9" style="2"/>
    <col min="4044" max="4044" width="30.375" style="2" customWidth="1"/>
    <col min="4045" max="4045" width="9" style="2" hidden="1" customWidth="1"/>
    <col min="4046" max="4047" width="12.875" style="2" customWidth="1"/>
    <col min="4048" max="4048" width="12.125" style="2" customWidth="1"/>
    <col min="4049" max="4049" width="32.875" style="2" customWidth="1"/>
    <col min="4050" max="4050" width="9" style="2" hidden="1" customWidth="1"/>
    <col min="4051" max="4052" width="12.75" style="2" customWidth="1"/>
    <col min="4053" max="4053" width="11.75" style="2" customWidth="1"/>
    <col min="4054" max="4065" width="9" style="2"/>
    <col min="4066" max="4299" width="10" style="2"/>
    <col min="4300" max="4300" width="30.375" style="2" customWidth="1"/>
    <col min="4301" max="4301" width="9" style="2" hidden="1" customWidth="1"/>
    <col min="4302" max="4303" width="12.875" style="2" customWidth="1"/>
    <col min="4304" max="4304" width="12.125" style="2" customWidth="1"/>
    <col min="4305" max="4305" width="32.875" style="2" customWidth="1"/>
    <col min="4306" max="4306" width="9" style="2" hidden="1" customWidth="1"/>
    <col min="4307" max="4308" width="12.75" style="2" customWidth="1"/>
    <col min="4309" max="4309" width="11.75" style="2" customWidth="1"/>
    <col min="4310" max="4555" width="9" style="2"/>
    <col min="4556" max="4556" width="30.375" style="2" customWidth="1"/>
    <col min="4557" max="4557" width="9" style="2" hidden="1" customWidth="1"/>
    <col min="4558" max="4559" width="12.875" style="2" customWidth="1"/>
    <col min="4560" max="4560" width="12.125" style="2" customWidth="1"/>
    <col min="4561" max="4561" width="32.875" style="2" customWidth="1"/>
    <col min="4562" max="4562" width="9" style="2" hidden="1" customWidth="1"/>
    <col min="4563" max="4564" width="12.75" style="2" customWidth="1"/>
    <col min="4565" max="4565" width="11.75" style="2" customWidth="1"/>
    <col min="4566" max="4811" width="9" style="2"/>
    <col min="4812" max="4812" width="30.375" style="2" customWidth="1"/>
    <col min="4813" max="4813" width="9" style="2" hidden="1" customWidth="1"/>
    <col min="4814" max="4815" width="12.875" style="2" customWidth="1"/>
    <col min="4816" max="4816" width="12.125" style="2" customWidth="1"/>
    <col min="4817" max="4817" width="32.875" style="2" customWidth="1"/>
    <col min="4818" max="4818" width="9" style="2" hidden="1" customWidth="1"/>
    <col min="4819" max="4820" width="12.75" style="2" customWidth="1"/>
    <col min="4821" max="4821" width="11.75" style="2" customWidth="1"/>
    <col min="4822" max="5067" width="9" style="2"/>
    <col min="5068" max="5068" width="30.375" style="2" customWidth="1"/>
    <col min="5069" max="5069" width="9" style="2" hidden="1" customWidth="1"/>
    <col min="5070" max="5071" width="12.875" style="2" customWidth="1"/>
    <col min="5072" max="5072" width="12.125" style="2" customWidth="1"/>
    <col min="5073" max="5073" width="32.875" style="2" customWidth="1"/>
    <col min="5074" max="5074" width="9" style="2" hidden="1" customWidth="1"/>
    <col min="5075" max="5076" width="12.75" style="2" customWidth="1"/>
    <col min="5077" max="5077" width="11.75" style="2" customWidth="1"/>
    <col min="5078" max="5089" width="9" style="2"/>
    <col min="5090" max="5323" width="10" style="2"/>
    <col min="5324" max="5324" width="30.375" style="2" customWidth="1"/>
    <col min="5325" max="5325" width="9" style="2" hidden="1" customWidth="1"/>
    <col min="5326" max="5327" width="12.875" style="2" customWidth="1"/>
    <col min="5328" max="5328" width="12.125" style="2" customWidth="1"/>
    <col min="5329" max="5329" width="32.875" style="2" customWidth="1"/>
    <col min="5330" max="5330" width="9" style="2" hidden="1" customWidth="1"/>
    <col min="5331" max="5332" width="12.75" style="2" customWidth="1"/>
    <col min="5333" max="5333" width="11.75" style="2" customWidth="1"/>
    <col min="5334" max="5579" width="9" style="2"/>
    <col min="5580" max="5580" width="30.375" style="2" customWidth="1"/>
    <col min="5581" max="5581" width="9" style="2" hidden="1" customWidth="1"/>
    <col min="5582" max="5583" width="12.875" style="2" customWidth="1"/>
    <col min="5584" max="5584" width="12.125" style="2" customWidth="1"/>
    <col min="5585" max="5585" width="32.875" style="2" customWidth="1"/>
    <col min="5586" max="5586" width="9" style="2" hidden="1" customWidth="1"/>
    <col min="5587" max="5588" width="12.75" style="2" customWidth="1"/>
    <col min="5589" max="5589" width="11.75" style="2" customWidth="1"/>
    <col min="5590" max="5835" width="9" style="2"/>
    <col min="5836" max="5836" width="30.375" style="2" customWidth="1"/>
    <col min="5837" max="5837" width="9" style="2" hidden="1" customWidth="1"/>
    <col min="5838" max="5839" width="12.875" style="2" customWidth="1"/>
    <col min="5840" max="5840" width="12.125" style="2" customWidth="1"/>
    <col min="5841" max="5841" width="32.875" style="2" customWidth="1"/>
    <col min="5842" max="5842" width="9" style="2" hidden="1" customWidth="1"/>
    <col min="5843" max="5844" width="12.75" style="2" customWidth="1"/>
    <col min="5845" max="5845" width="11.75" style="2" customWidth="1"/>
    <col min="5846" max="6091" width="9" style="2"/>
    <col min="6092" max="6092" width="30.375" style="2" customWidth="1"/>
    <col min="6093" max="6093" width="9" style="2" hidden="1" customWidth="1"/>
    <col min="6094" max="6095" width="12.875" style="2" customWidth="1"/>
    <col min="6096" max="6096" width="12.125" style="2" customWidth="1"/>
    <col min="6097" max="6097" width="32.875" style="2" customWidth="1"/>
    <col min="6098" max="6098" width="9" style="2" hidden="1" customWidth="1"/>
    <col min="6099" max="6100" width="12.75" style="2" customWidth="1"/>
    <col min="6101" max="6101" width="11.75" style="2" customWidth="1"/>
    <col min="6102" max="6113" width="9" style="2"/>
    <col min="6114" max="6347" width="10" style="2"/>
    <col min="6348" max="6348" width="30.375" style="2" customWidth="1"/>
    <col min="6349" max="6349" width="9" style="2" hidden="1" customWidth="1"/>
    <col min="6350" max="6351" width="12.875" style="2" customWidth="1"/>
    <col min="6352" max="6352" width="12.125" style="2" customWidth="1"/>
    <col min="6353" max="6353" width="32.875" style="2" customWidth="1"/>
    <col min="6354" max="6354" width="9" style="2" hidden="1" customWidth="1"/>
    <col min="6355" max="6356" width="12.75" style="2" customWidth="1"/>
    <col min="6357" max="6357" width="11.75" style="2" customWidth="1"/>
    <col min="6358" max="6603" width="9" style="2"/>
    <col min="6604" max="6604" width="30.375" style="2" customWidth="1"/>
    <col min="6605" max="6605" width="9" style="2" hidden="1" customWidth="1"/>
    <col min="6606" max="6607" width="12.875" style="2" customWidth="1"/>
    <col min="6608" max="6608" width="12.125" style="2" customWidth="1"/>
    <col min="6609" max="6609" width="32.875" style="2" customWidth="1"/>
    <col min="6610" max="6610" width="9" style="2" hidden="1" customWidth="1"/>
    <col min="6611" max="6612" width="12.75" style="2" customWidth="1"/>
    <col min="6613" max="6613" width="11.75" style="2" customWidth="1"/>
    <col min="6614" max="6859" width="9" style="2"/>
    <col min="6860" max="6860" width="30.375" style="2" customWidth="1"/>
    <col min="6861" max="6861" width="9" style="2" hidden="1" customWidth="1"/>
    <col min="6862" max="6863" width="12.875" style="2" customWidth="1"/>
    <col min="6864" max="6864" width="12.125" style="2" customWidth="1"/>
    <col min="6865" max="6865" width="32.875" style="2" customWidth="1"/>
    <col min="6866" max="6866" width="9" style="2" hidden="1" customWidth="1"/>
    <col min="6867" max="6868" width="12.75" style="2" customWidth="1"/>
    <col min="6869" max="6869" width="11.75" style="2" customWidth="1"/>
    <col min="6870" max="7115" width="9" style="2"/>
    <col min="7116" max="7116" width="30.375" style="2" customWidth="1"/>
    <col min="7117" max="7117" width="9" style="2" hidden="1" customWidth="1"/>
    <col min="7118" max="7119" width="12.875" style="2" customWidth="1"/>
    <col min="7120" max="7120" width="12.125" style="2" customWidth="1"/>
    <col min="7121" max="7121" width="32.875" style="2" customWidth="1"/>
    <col min="7122" max="7122" width="9" style="2" hidden="1" customWidth="1"/>
    <col min="7123" max="7124" width="12.75" style="2" customWidth="1"/>
    <col min="7125" max="7125" width="11.75" style="2" customWidth="1"/>
    <col min="7126" max="7137" width="9" style="2"/>
    <col min="7138" max="7371" width="10" style="2"/>
    <col min="7372" max="7372" width="30.375" style="2" customWidth="1"/>
    <col min="7373" max="7373" width="9" style="2" hidden="1" customWidth="1"/>
    <col min="7374" max="7375" width="12.875" style="2" customWidth="1"/>
    <col min="7376" max="7376" width="12.125" style="2" customWidth="1"/>
    <col min="7377" max="7377" width="32.875" style="2" customWidth="1"/>
    <col min="7378" max="7378" width="9" style="2" hidden="1" customWidth="1"/>
    <col min="7379" max="7380" width="12.75" style="2" customWidth="1"/>
    <col min="7381" max="7381" width="11.75" style="2" customWidth="1"/>
    <col min="7382" max="7627" width="9" style="2"/>
    <col min="7628" max="7628" width="30.375" style="2" customWidth="1"/>
    <col min="7629" max="7629" width="9" style="2" hidden="1" customWidth="1"/>
    <col min="7630" max="7631" width="12.875" style="2" customWidth="1"/>
    <col min="7632" max="7632" width="12.125" style="2" customWidth="1"/>
    <col min="7633" max="7633" width="32.875" style="2" customWidth="1"/>
    <col min="7634" max="7634" width="9" style="2" hidden="1" customWidth="1"/>
    <col min="7635" max="7636" width="12.75" style="2" customWidth="1"/>
    <col min="7637" max="7637" width="11.75" style="2" customWidth="1"/>
    <col min="7638" max="7883" width="9" style="2"/>
    <col min="7884" max="7884" width="30.375" style="2" customWidth="1"/>
    <col min="7885" max="7885" width="9" style="2" hidden="1" customWidth="1"/>
    <col min="7886" max="7887" width="12.875" style="2" customWidth="1"/>
    <col min="7888" max="7888" width="12.125" style="2" customWidth="1"/>
    <col min="7889" max="7889" width="32.875" style="2" customWidth="1"/>
    <col min="7890" max="7890" width="9" style="2" hidden="1" customWidth="1"/>
    <col min="7891" max="7892" width="12.75" style="2" customWidth="1"/>
    <col min="7893" max="7893" width="11.75" style="2" customWidth="1"/>
    <col min="7894" max="8139" width="9" style="2"/>
    <col min="8140" max="8140" width="30.375" style="2" customWidth="1"/>
    <col min="8141" max="8141" width="9" style="2" hidden="1" customWidth="1"/>
    <col min="8142" max="8143" width="12.875" style="2" customWidth="1"/>
    <col min="8144" max="8144" width="12.125" style="2" customWidth="1"/>
    <col min="8145" max="8145" width="32.875" style="2" customWidth="1"/>
    <col min="8146" max="8146" width="9" style="2" hidden="1" customWidth="1"/>
    <col min="8147" max="8148" width="12.75" style="2" customWidth="1"/>
    <col min="8149" max="8149" width="11.75" style="2" customWidth="1"/>
    <col min="8150" max="8161" width="9" style="2"/>
    <col min="8162" max="8395" width="10" style="2"/>
    <col min="8396" max="8396" width="30.375" style="2" customWidth="1"/>
    <col min="8397" max="8397" width="9" style="2" hidden="1" customWidth="1"/>
    <col min="8398" max="8399" width="12.875" style="2" customWidth="1"/>
    <col min="8400" max="8400" width="12.125" style="2" customWidth="1"/>
    <col min="8401" max="8401" width="32.875" style="2" customWidth="1"/>
    <col min="8402" max="8402" width="9" style="2" hidden="1" customWidth="1"/>
    <col min="8403" max="8404" width="12.75" style="2" customWidth="1"/>
    <col min="8405" max="8405" width="11.75" style="2" customWidth="1"/>
    <col min="8406" max="8651" width="9" style="2"/>
    <col min="8652" max="8652" width="30.375" style="2" customWidth="1"/>
    <col min="8653" max="8653" width="9" style="2" hidden="1" customWidth="1"/>
    <col min="8654" max="8655" width="12.875" style="2" customWidth="1"/>
    <col min="8656" max="8656" width="12.125" style="2" customWidth="1"/>
    <col min="8657" max="8657" width="32.875" style="2" customWidth="1"/>
    <col min="8658" max="8658" width="9" style="2" hidden="1" customWidth="1"/>
    <col min="8659" max="8660" width="12.75" style="2" customWidth="1"/>
    <col min="8661" max="8661" width="11.75" style="2" customWidth="1"/>
    <col min="8662" max="8907" width="9" style="2"/>
    <col min="8908" max="8908" width="30.375" style="2" customWidth="1"/>
    <col min="8909" max="8909" width="9" style="2" hidden="1" customWidth="1"/>
    <col min="8910" max="8911" width="12.875" style="2" customWidth="1"/>
    <col min="8912" max="8912" width="12.125" style="2" customWidth="1"/>
    <col min="8913" max="8913" width="32.875" style="2" customWidth="1"/>
    <col min="8914" max="8914" width="9" style="2" hidden="1" customWidth="1"/>
    <col min="8915" max="8916" width="12.75" style="2" customWidth="1"/>
    <col min="8917" max="8917" width="11.75" style="2" customWidth="1"/>
    <col min="8918" max="9163" width="9" style="2"/>
    <col min="9164" max="9164" width="30.375" style="2" customWidth="1"/>
    <col min="9165" max="9165" width="9" style="2" hidden="1" customWidth="1"/>
    <col min="9166" max="9167" width="12.875" style="2" customWidth="1"/>
    <col min="9168" max="9168" width="12.125" style="2" customWidth="1"/>
    <col min="9169" max="9169" width="32.875" style="2" customWidth="1"/>
    <col min="9170" max="9170" width="9" style="2" hidden="1" customWidth="1"/>
    <col min="9171" max="9172" width="12.75" style="2" customWidth="1"/>
    <col min="9173" max="9173" width="11.75" style="2" customWidth="1"/>
    <col min="9174" max="9185" width="9" style="2"/>
    <col min="9186" max="9419" width="10" style="2"/>
    <col min="9420" max="9420" width="30.375" style="2" customWidth="1"/>
    <col min="9421" max="9421" width="9" style="2" hidden="1" customWidth="1"/>
    <col min="9422" max="9423" width="12.875" style="2" customWidth="1"/>
    <col min="9424" max="9424" width="12.125" style="2" customWidth="1"/>
    <col min="9425" max="9425" width="32.875" style="2" customWidth="1"/>
    <col min="9426" max="9426" width="9" style="2" hidden="1" customWidth="1"/>
    <col min="9427" max="9428" width="12.75" style="2" customWidth="1"/>
    <col min="9429" max="9429" width="11.75" style="2" customWidth="1"/>
    <col min="9430" max="9675" width="9" style="2"/>
    <col min="9676" max="9676" width="30.375" style="2" customWidth="1"/>
    <col min="9677" max="9677" width="9" style="2" hidden="1" customWidth="1"/>
    <col min="9678" max="9679" width="12.875" style="2" customWidth="1"/>
    <col min="9680" max="9680" width="12.125" style="2" customWidth="1"/>
    <col min="9681" max="9681" width="32.875" style="2" customWidth="1"/>
    <col min="9682" max="9682" width="9" style="2" hidden="1" customWidth="1"/>
    <col min="9683" max="9684" width="12.75" style="2" customWidth="1"/>
    <col min="9685" max="9685" width="11.75" style="2" customWidth="1"/>
    <col min="9686" max="9931" width="9" style="2"/>
    <col min="9932" max="9932" width="30.375" style="2" customWidth="1"/>
    <col min="9933" max="9933" width="9" style="2" hidden="1" customWidth="1"/>
    <col min="9934" max="9935" width="12.875" style="2" customWidth="1"/>
    <col min="9936" max="9936" width="12.125" style="2" customWidth="1"/>
    <col min="9937" max="9937" width="32.875" style="2" customWidth="1"/>
    <col min="9938" max="9938" width="9" style="2" hidden="1" customWidth="1"/>
    <col min="9939" max="9940" width="12.75" style="2" customWidth="1"/>
    <col min="9941" max="9941" width="11.75" style="2" customWidth="1"/>
    <col min="9942" max="10187" width="9" style="2"/>
    <col min="10188" max="10188" width="30.375" style="2" customWidth="1"/>
    <col min="10189" max="10189" width="9" style="2" hidden="1" customWidth="1"/>
    <col min="10190" max="10191" width="12.875" style="2" customWidth="1"/>
    <col min="10192" max="10192" width="12.125" style="2" customWidth="1"/>
    <col min="10193" max="10193" width="32.875" style="2" customWidth="1"/>
    <col min="10194" max="10194" width="9" style="2" hidden="1" customWidth="1"/>
    <col min="10195" max="10196" width="12.75" style="2" customWidth="1"/>
    <col min="10197" max="10197" width="11.75" style="2" customWidth="1"/>
    <col min="10198" max="10209" width="9" style="2"/>
    <col min="10210" max="10443" width="10" style="2"/>
    <col min="10444" max="10444" width="30.375" style="2" customWidth="1"/>
    <col min="10445" max="10445" width="9" style="2" hidden="1" customWidth="1"/>
    <col min="10446" max="10447" width="12.875" style="2" customWidth="1"/>
    <col min="10448" max="10448" width="12.125" style="2" customWidth="1"/>
    <col min="10449" max="10449" width="32.875" style="2" customWidth="1"/>
    <col min="10450" max="10450" width="9" style="2" hidden="1" customWidth="1"/>
    <col min="10451" max="10452" width="12.75" style="2" customWidth="1"/>
    <col min="10453" max="10453" width="11.75" style="2" customWidth="1"/>
    <col min="10454" max="10699" width="9" style="2"/>
    <col min="10700" max="10700" width="30.375" style="2" customWidth="1"/>
    <col min="10701" max="10701" width="9" style="2" hidden="1" customWidth="1"/>
    <col min="10702" max="10703" width="12.875" style="2" customWidth="1"/>
    <col min="10704" max="10704" width="12.125" style="2" customWidth="1"/>
    <col min="10705" max="10705" width="32.875" style="2" customWidth="1"/>
    <col min="10706" max="10706" width="9" style="2" hidden="1" customWidth="1"/>
    <col min="10707" max="10708" width="12.75" style="2" customWidth="1"/>
    <col min="10709" max="10709" width="11.75" style="2" customWidth="1"/>
    <col min="10710" max="10955" width="9" style="2"/>
    <col min="10956" max="10956" width="30.375" style="2" customWidth="1"/>
    <col min="10957" max="10957" width="9" style="2" hidden="1" customWidth="1"/>
    <col min="10958" max="10959" width="12.875" style="2" customWidth="1"/>
    <col min="10960" max="10960" width="12.125" style="2" customWidth="1"/>
    <col min="10961" max="10961" width="32.875" style="2" customWidth="1"/>
    <col min="10962" max="10962" width="9" style="2" hidden="1" customWidth="1"/>
    <col min="10963" max="10964" width="12.75" style="2" customWidth="1"/>
    <col min="10965" max="10965" width="11.75" style="2" customWidth="1"/>
    <col min="10966" max="11211" width="9" style="2"/>
    <col min="11212" max="11212" width="30.375" style="2" customWidth="1"/>
    <col min="11213" max="11213" width="9" style="2" hidden="1" customWidth="1"/>
    <col min="11214" max="11215" width="12.875" style="2" customWidth="1"/>
    <col min="11216" max="11216" width="12.125" style="2" customWidth="1"/>
    <col min="11217" max="11217" width="32.875" style="2" customWidth="1"/>
    <col min="11218" max="11218" width="9" style="2" hidden="1" customWidth="1"/>
    <col min="11219" max="11220" width="12.75" style="2" customWidth="1"/>
    <col min="11221" max="11221" width="11.75" style="2" customWidth="1"/>
    <col min="11222" max="11233" width="9" style="2"/>
    <col min="11234" max="11467" width="10" style="2"/>
    <col min="11468" max="11468" width="30.375" style="2" customWidth="1"/>
    <col min="11469" max="11469" width="9" style="2" hidden="1" customWidth="1"/>
    <col min="11470" max="11471" width="12.875" style="2" customWidth="1"/>
    <col min="11472" max="11472" width="12.125" style="2" customWidth="1"/>
    <col min="11473" max="11473" width="32.875" style="2" customWidth="1"/>
    <col min="11474" max="11474" width="9" style="2" hidden="1" customWidth="1"/>
    <col min="11475" max="11476" width="12.75" style="2" customWidth="1"/>
    <col min="11477" max="11477" width="11.75" style="2" customWidth="1"/>
    <col min="11478" max="11723" width="9" style="2"/>
    <col min="11724" max="11724" width="30.375" style="2" customWidth="1"/>
    <col min="11725" max="11725" width="9" style="2" hidden="1" customWidth="1"/>
    <col min="11726" max="11727" width="12.875" style="2" customWidth="1"/>
    <col min="11728" max="11728" width="12.125" style="2" customWidth="1"/>
    <col min="11729" max="11729" width="32.875" style="2" customWidth="1"/>
    <col min="11730" max="11730" width="9" style="2" hidden="1" customWidth="1"/>
    <col min="11731" max="11732" width="12.75" style="2" customWidth="1"/>
    <col min="11733" max="11733" width="11.75" style="2" customWidth="1"/>
    <col min="11734" max="11979" width="9" style="2"/>
    <col min="11980" max="11980" width="30.375" style="2" customWidth="1"/>
    <col min="11981" max="11981" width="9" style="2" hidden="1" customWidth="1"/>
    <col min="11982" max="11983" width="12.875" style="2" customWidth="1"/>
    <col min="11984" max="11984" width="12.125" style="2" customWidth="1"/>
    <col min="11985" max="11985" width="32.875" style="2" customWidth="1"/>
    <col min="11986" max="11986" width="9" style="2" hidden="1" customWidth="1"/>
    <col min="11987" max="11988" width="12.75" style="2" customWidth="1"/>
    <col min="11989" max="11989" width="11.75" style="2" customWidth="1"/>
    <col min="11990" max="12235" width="9" style="2"/>
    <col min="12236" max="12236" width="30.375" style="2" customWidth="1"/>
    <col min="12237" max="12237" width="9" style="2" hidden="1" customWidth="1"/>
    <col min="12238" max="12239" width="12.875" style="2" customWidth="1"/>
    <col min="12240" max="12240" width="12.125" style="2" customWidth="1"/>
    <col min="12241" max="12241" width="32.875" style="2" customWidth="1"/>
    <col min="12242" max="12242" width="9" style="2" hidden="1" customWidth="1"/>
    <col min="12243" max="12244" width="12.75" style="2" customWidth="1"/>
    <col min="12245" max="12245" width="11.75" style="2" customWidth="1"/>
    <col min="12246" max="12257" width="9" style="2"/>
    <col min="12258" max="12491" width="10" style="2"/>
    <col min="12492" max="12492" width="30.375" style="2" customWidth="1"/>
    <col min="12493" max="12493" width="9" style="2" hidden="1" customWidth="1"/>
    <col min="12494" max="12495" width="12.875" style="2" customWidth="1"/>
    <col min="12496" max="12496" width="12.125" style="2" customWidth="1"/>
    <col min="12497" max="12497" width="32.875" style="2" customWidth="1"/>
    <col min="12498" max="12498" width="9" style="2" hidden="1" customWidth="1"/>
    <col min="12499" max="12500" width="12.75" style="2" customWidth="1"/>
    <col min="12501" max="12501" width="11.75" style="2" customWidth="1"/>
    <col min="12502" max="12747" width="9" style="2"/>
    <col min="12748" max="12748" width="30.375" style="2" customWidth="1"/>
    <col min="12749" max="12749" width="9" style="2" hidden="1" customWidth="1"/>
    <col min="12750" max="12751" width="12.875" style="2" customWidth="1"/>
    <col min="12752" max="12752" width="12.125" style="2" customWidth="1"/>
    <col min="12753" max="12753" width="32.875" style="2" customWidth="1"/>
    <col min="12754" max="12754" width="9" style="2" hidden="1" customWidth="1"/>
    <col min="12755" max="12756" width="12.75" style="2" customWidth="1"/>
    <col min="12757" max="12757" width="11.75" style="2" customWidth="1"/>
    <col min="12758" max="13003" width="9" style="2"/>
    <col min="13004" max="13004" width="30.375" style="2" customWidth="1"/>
    <col min="13005" max="13005" width="9" style="2" hidden="1" customWidth="1"/>
    <col min="13006" max="13007" width="12.875" style="2" customWidth="1"/>
    <col min="13008" max="13008" width="12.125" style="2" customWidth="1"/>
    <col min="13009" max="13009" width="32.875" style="2" customWidth="1"/>
    <col min="13010" max="13010" width="9" style="2" hidden="1" customWidth="1"/>
    <col min="13011" max="13012" width="12.75" style="2" customWidth="1"/>
    <col min="13013" max="13013" width="11.75" style="2" customWidth="1"/>
    <col min="13014" max="13259" width="9" style="2"/>
    <col min="13260" max="13260" width="30.375" style="2" customWidth="1"/>
    <col min="13261" max="13261" width="9" style="2" hidden="1" customWidth="1"/>
    <col min="13262" max="13263" width="12.875" style="2" customWidth="1"/>
    <col min="13264" max="13264" width="12.125" style="2" customWidth="1"/>
    <col min="13265" max="13265" width="32.875" style="2" customWidth="1"/>
    <col min="13266" max="13266" width="9" style="2" hidden="1" customWidth="1"/>
    <col min="13267" max="13268" width="12.75" style="2" customWidth="1"/>
    <col min="13269" max="13269" width="11.75" style="2" customWidth="1"/>
    <col min="13270" max="13281" width="9" style="2"/>
    <col min="13282" max="13515" width="10" style="2"/>
    <col min="13516" max="13516" width="30.375" style="2" customWidth="1"/>
    <col min="13517" max="13517" width="9" style="2" hidden="1" customWidth="1"/>
    <col min="13518" max="13519" width="12.875" style="2" customWidth="1"/>
    <col min="13520" max="13520" width="12.125" style="2" customWidth="1"/>
    <col min="13521" max="13521" width="32.875" style="2" customWidth="1"/>
    <col min="13522" max="13522" width="9" style="2" hidden="1" customWidth="1"/>
    <col min="13523" max="13524" width="12.75" style="2" customWidth="1"/>
    <col min="13525" max="13525" width="11.75" style="2" customWidth="1"/>
    <col min="13526" max="13771" width="9" style="2"/>
    <col min="13772" max="13772" width="30.375" style="2" customWidth="1"/>
    <col min="13773" max="13773" width="9" style="2" hidden="1" customWidth="1"/>
    <col min="13774" max="13775" width="12.875" style="2" customWidth="1"/>
    <col min="13776" max="13776" width="12.125" style="2" customWidth="1"/>
    <col min="13777" max="13777" width="32.875" style="2" customWidth="1"/>
    <col min="13778" max="13778" width="9" style="2" hidden="1" customWidth="1"/>
    <col min="13779" max="13780" width="12.75" style="2" customWidth="1"/>
    <col min="13781" max="13781" width="11.75" style="2" customWidth="1"/>
    <col min="13782" max="14027" width="9" style="2"/>
    <col min="14028" max="14028" width="30.375" style="2" customWidth="1"/>
    <col min="14029" max="14029" width="9" style="2" hidden="1" customWidth="1"/>
    <col min="14030" max="14031" width="12.875" style="2" customWidth="1"/>
    <col min="14032" max="14032" width="12.125" style="2" customWidth="1"/>
    <col min="14033" max="14033" width="32.875" style="2" customWidth="1"/>
    <col min="14034" max="14034" width="9" style="2" hidden="1" customWidth="1"/>
    <col min="14035" max="14036" width="12.75" style="2" customWidth="1"/>
    <col min="14037" max="14037" width="11.75" style="2" customWidth="1"/>
    <col min="14038" max="14283" width="9" style="2"/>
    <col min="14284" max="14284" width="30.375" style="2" customWidth="1"/>
    <col min="14285" max="14285" width="9" style="2" hidden="1" customWidth="1"/>
    <col min="14286" max="14287" width="12.875" style="2" customWidth="1"/>
    <col min="14288" max="14288" width="12.125" style="2" customWidth="1"/>
    <col min="14289" max="14289" width="32.875" style="2" customWidth="1"/>
    <col min="14290" max="14290" width="9" style="2" hidden="1" customWidth="1"/>
    <col min="14291" max="14292" width="12.75" style="2" customWidth="1"/>
    <col min="14293" max="14293" width="11.75" style="2" customWidth="1"/>
    <col min="14294" max="14305" width="9" style="2"/>
    <col min="14306" max="14539" width="10" style="2"/>
    <col min="14540" max="14540" width="30.375" style="2" customWidth="1"/>
    <col min="14541" max="14541" width="9" style="2" hidden="1" customWidth="1"/>
    <col min="14542" max="14543" width="12.875" style="2" customWidth="1"/>
    <col min="14544" max="14544" width="12.125" style="2" customWidth="1"/>
    <col min="14545" max="14545" width="32.875" style="2" customWidth="1"/>
    <col min="14546" max="14546" width="9" style="2" hidden="1" customWidth="1"/>
    <col min="14547" max="14548" width="12.75" style="2" customWidth="1"/>
    <col min="14549" max="14549" width="11.75" style="2" customWidth="1"/>
    <col min="14550" max="14795" width="9" style="2"/>
    <col min="14796" max="14796" width="30.375" style="2" customWidth="1"/>
    <col min="14797" max="14797" width="9" style="2" hidden="1" customWidth="1"/>
    <col min="14798" max="14799" width="12.875" style="2" customWidth="1"/>
    <col min="14800" max="14800" width="12.125" style="2" customWidth="1"/>
    <col min="14801" max="14801" width="32.875" style="2" customWidth="1"/>
    <col min="14802" max="14802" width="9" style="2" hidden="1" customWidth="1"/>
    <col min="14803" max="14804" width="12.75" style="2" customWidth="1"/>
    <col min="14805" max="14805" width="11.75" style="2" customWidth="1"/>
    <col min="14806" max="15051" width="9" style="2"/>
    <col min="15052" max="15052" width="30.375" style="2" customWidth="1"/>
    <col min="15053" max="15053" width="9" style="2" hidden="1" customWidth="1"/>
    <col min="15054" max="15055" width="12.875" style="2" customWidth="1"/>
    <col min="15056" max="15056" width="12.125" style="2" customWidth="1"/>
    <col min="15057" max="15057" width="32.875" style="2" customWidth="1"/>
    <col min="15058" max="15058" width="9" style="2" hidden="1" customWidth="1"/>
    <col min="15059" max="15060" width="12.75" style="2" customWidth="1"/>
    <col min="15061" max="15061" width="11.75" style="2" customWidth="1"/>
    <col min="15062" max="15307" width="9" style="2"/>
    <col min="15308" max="15308" width="30.375" style="2" customWidth="1"/>
    <col min="15309" max="15309" width="9" style="2" hidden="1" customWidth="1"/>
    <col min="15310" max="15311" width="12.875" style="2" customWidth="1"/>
    <col min="15312" max="15312" width="12.125" style="2" customWidth="1"/>
    <col min="15313" max="15313" width="32.875" style="2" customWidth="1"/>
    <col min="15314" max="15314" width="9" style="2" hidden="1" customWidth="1"/>
    <col min="15315" max="15316" width="12.75" style="2" customWidth="1"/>
    <col min="15317" max="15317" width="11.75" style="2" customWidth="1"/>
    <col min="15318" max="15329" width="9" style="2"/>
    <col min="15330" max="15563" width="10" style="2"/>
    <col min="15564" max="15564" width="30.375" style="2" customWidth="1"/>
    <col min="15565" max="15565" width="9" style="2" hidden="1" customWidth="1"/>
    <col min="15566" max="15567" width="12.875" style="2" customWidth="1"/>
    <col min="15568" max="15568" width="12.125" style="2" customWidth="1"/>
    <col min="15569" max="15569" width="32.875" style="2" customWidth="1"/>
    <col min="15570" max="15570" width="9" style="2" hidden="1" customWidth="1"/>
    <col min="15571" max="15572" width="12.75" style="2" customWidth="1"/>
    <col min="15573" max="15573" width="11.75" style="2" customWidth="1"/>
    <col min="15574" max="15819" width="9" style="2"/>
    <col min="15820" max="15820" width="30.375" style="2" customWidth="1"/>
    <col min="15821" max="15821" width="9" style="2" hidden="1" customWidth="1"/>
    <col min="15822" max="15823" width="12.875" style="2" customWidth="1"/>
    <col min="15824" max="15824" width="12.125" style="2" customWidth="1"/>
    <col min="15825" max="15825" width="32.875" style="2" customWidth="1"/>
    <col min="15826" max="15826" width="9" style="2" hidden="1" customWidth="1"/>
    <col min="15827" max="15828" width="12.75" style="2" customWidth="1"/>
    <col min="15829" max="15829" width="11.75" style="2" customWidth="1"/>
    <col min="15830" max="16075" width="9" style="2"/>
    <col min="16076" max="16076" width="30.375" style="2" customWidth="1"/>
    <col min="16077" max="16077" width="9" style="2" hidden="1" customWidth="1"/>
    <col min="16078" max="16079" width="12.875" style="2" customWidth="1"/>
    <col min="16080" max="16080" width="12.125" style="2" customWidth="1"/>
    <col min="16081" max="16081" width="32.875" style="2" customWidth="1"/>
    <col min="16082" max="16082" width="9" style="2" hidden="1" customWidth="1"/>
    <col min="16083" max="16084" width="12.75" style="2" customWidth="1"/>
    <col min="16085" max="16085" width="11.75" style="2" customWidth="1"/>
    <col min="16086" max="16097" width="9" style="2"/>
    <col min="16098" max="16375" width="10" style="2"/>
    <col min="16376" max="16384" width="9" style="2"/>
  </cols>
  <sheetData>
    <row r="1" ht="20.25" spans="1:3">
      <c r="A1" s="3" t="s">
        <v>190</v>
      </c>
      <c r="B1" s="29"/>
      <c r="C1" s="29"/>
    </row>
    <row r="2" ht="24.75" customHeight="1" spans="1:8">
      <c r="A2" s="4" t="s">
        <v>191</v>
      </c>
      <c r="B2" s="4"/>
      <c r="C2" s="4"/>
      <c r="D2" s="4"/>
      <c r="E2" s="4"/>
      <c r="F2" s="4"/>
      <c r="G2" s="4"/>
      <c r="H2" s="4"/>
    </row>
    <row r="3" customHeight="1" spans="1:8">
      <c r="A3" s="5"/>
      <c r="B3" s="5"/>
      <c r="C3" s="5"/>
      <c r="D3" s="5"/>
      <c r="E3" s="5"/>
      <c r="F3" s="30" t="s">
        <v>2</v>
      </c>
      <c r="G3" s="6"/>
      <c r="H3" s="6"/>
    </row>
    <row r="4" s="1" customFormat="1" ht="30" spans="1:8">
      <c r="A4" s="31" t="s">
        <v>3</v>
      </c>
      <c r="B4" s="9" t="s">
        <v>186</v>
      </c>
      <c r="C4" s="32" t="s">
        <v>4</v>
      </c>
      <c r="D4" s="32" t="s">
        <v>8</v>
      </c>
      <c r="E4" s="31" t="s">
        <v>3</v>
      </c>
      <c r="F4" s="9" t="s">
        <v>186</v>
      </c>
      <c r="G4" s="32" t="s">
        <v>4</v>
      </c>
      <c r="H4" s="32" t="s">
        <v>8</v>
      </c>
    </row>
    <row r="5" s="1" customFormat="1" ht="27" customHeight="1" spans="1:8">
      <c r="A5" s="31" t="s">
        <v>9</v>
      </c>
      <c r="B5" s="33">
        <f>SUM(B6:B7,B13,B14,B15,B16)</f>
        <v>548723</v>
      </c>
      <c r="C5" s="22">
        <f>SUM(C6:C7,C13,C14)</f>
        <v>408997</v>
      </c>
      <c r="D5" s="10"/>
      <c r="E5" s="31" t="s">
        <v>10</v>
      </c>
      <c r="F5" s="34">
        <f>SUM(F6,F19,F20,F21,F22,F23)</f>
        <v>548723</v>
      </c>
      <c r="G5" s="10">
        <f>SUM(G6,G19,G20,G21,G22)</f>
        <v>408997</v>
      </c>
      <c r="H5" s="10"/>
    </row>
    <row r="6" customHeight="1" spans="1:8">
      <c r="A6" s="14" t="s">
        <v>11</v>
      </c>
      <c r="B6" s="34">
        <v>191940</v>
      </c>
      <c r="C6" s="35">
        <f>F23</f>
        <v>104355</v>
      </c>
      <c r="D6" s="10"/>
      <c r="E6" s="14" t="s">
        <v>12</v>
      </c>
      <c r="F6" s="34">
        <f>SUM(F7:F18)</f>
        <v>318048</v>
      </c>
      <c r="G6" s="10">
        <f>SUM(G7:G18)</f>
        <v>226683</v>
      </c>
      <c r="H6" s="36">
        <f>G6/F6-1</f>
        <v>-0.287267959553275</v>
      </c>
    </row>
    <row r="7" customHeight="1" spans="1:8">
      <c r="A7" s="14" t="s">
        <v>13</v>
      </c>
      <c r="B7" s="33">
        <f>SUM(B8:B12)</f>
        <v>86866</v>
      </c>
      <c r="C7" s="22">
        <f>SUM(C8:C12)</f>
        <v>150000</v>
      </c>
      <c r="D7" s="36">
        <f>C7/B7-1</f>
        <v>0.726797596297746</v>
      </c>
      <c r="E7" s="37" t="s">
        <v>22</v>
      </c>
      <c r="F7" s="38"/>
      <c r="G7" s="16"/>
      <c r="H7" s="16"/>
    </row>
    <row r="8" customHeight="1" spans="1:8">
      <c r="A8" s="37" t="s">
        <v>144</v>
      </c>
      <c r="B8" s="39">
        <v>71085</v>
      </c>
      <c r="C8" s="26">
        <v>138000</v>
      </c>
      <c r="D8" s="16"/>
      <c r="E8" s="37" t="s">
        <v>24</v>
      </c>
      <c r="F8" s="38"/>
      <c r="G8" s="16"/>
      <c r="H8" s="16"/>
    </row>
    <row r="9" customHeight="1" spans="1:8">
      <c r="A9" s="37" t="s">
        <v>157</v>
      </c>
      <c r="B9" s="40">
        <v>15418</v>
      </c>
      <c r="C9" s="26">
        <v>11350</v>
      </c>
      <c r="D9" s="16"/>
      <c r="E9" s="37" t="s">
        <v>26</v>
      </c>
      <c r="F9" s="38">
        <v>755</v>
      </c>
      <c r="G9" s="16">
        <v>4675</v>
      </c>
      <c r="H9" s="16"/>
    </row>
    <row r="10" customHeight="1" spans="1:8">
      <c r="A10" s="37" t="s">
        <v>158</v>
      </c>
      <c r="B10" s="40">
        <v>300</v>
      </c>
      <c r="C10" s="26">
        <v>370</v>
      </c>
      <c r="D10" s="16"/>
      <c r="E10" s="37" t="s">
        <v>32</v>
      </c>
      <c r="F10" s="38">
        <v>121525</v>
      </c>
      <c r="G10" s="16">
        <v>101997</v>
      </c>
      <c r="H10" s="16"/>
    </row>
    <row r="11" customHeight="1" spans="1:8">
      <c r="A11" s="37" t="s">
        <v>159</v>
      </c>
      <c r="B11" s="40">
        <v>63</v>
      </c>
      <c r="C11" s="26">
        <v>100</v>
      </c>
      <c r="D11" s="16"/>
      <c r="E11" s="37" t="s">
        <v>34</v>
      </c>
      <c r="F11" s="38">
        <v>42097</v>
      </c>
      <c r="G11" s="16">
        <v>89476</v>
      </c>
      <c r="H11" s="16"/>
    </row>
    <row r="12" customHeight="1" spans="1:8">
      <c r="A12" s="37" t="s">
        <v>160</v>
      </c>
      <c r="B12" s="40"/>
      <c r="C12" s="26">
        <v>180</v>
      </c>
      <c r="D12" s="16"/>
      <c r="E12" s="37" t="s">
        <v>36</v>
      </c>
      <c r="F12" s="38">
        <v>0</v>
      </c>
      <c r="G12" s="16"/>
      <c r="H12" s="16"/>
    </row>
    <row r="13" customHeight="1" spans="1:8">
      <c r="A13" s="41" t="s">
        <v>61</v>
      </c>
      <c r="B13" s="42">
        <v>65917</v>
      </c>
      <c r="C13" s="22">
        <v>31042</v>
      </c>
      <c r="D13" s="16"/>
      <c r="E13" s="37" t="s">
        <v>38</v>
      </c>
      <c r="F13" s="38">
        <v>0</v>
      </c>
      <c r="G13" s="16"/>
      <c r="H13" s="16"/>
    </row>
    <row r="14" customHeight="1" spans="1:8">
      <c r="A14" s="14" t="s">
        <v>69</v>
      </c>
      <c r="B14" s="43">
        <v>204000</v>
      </c>
      <c r="C14" s="22">
        <v>123600</v>
      </c>
      <c r="D14" s="16"/>
      <c r="E14" s="37" t="s">
        <v>40</v>
      </c>
      <c r="F14" s="38">
        <v>0</v>
      </c>
      <c r="G14" s="16"/>
      <c r="H14" s="16"/>
    </row>
    <row r="15" s="28" customFormat="1" customHeight="1" spans="1:8">
      <c r="A15" s="44" t="s">
        <v>161</v>
      </c>
      <c r="B15" s="33"/>
      <c r="C15" s="22"/>
      <c r="D15" s="10"/>
      <c r="E15" s="37" t="s">
        <v>54</v>
      </c>
      <c r="F15" s="38">
        <v>129368</v>
      </c>
      <c r="G15" s="16">
        <v>4521</v>
      </c>
      <c r="H15" s="16"/>
    </row>
    <row r="16" customHeight="1" spans="1:8">
      <c r="A16" s="11"/>
      <c r="B16" s="10"/>
      <c r="C16" s="10"/>
      <c r="D16" s="10"/>
      <c r="E16" s="37" t="s">
        <v>162</v>
      </c>
      <c r="F16" s="45">
        <v>1699</v>
      </c>
      <c r="G16" s="16"/>
      <c r="H16" s="16"/>
    </row>
    <row r="17" customHeight="1" spans="1:8">
      <c r="A17" s="11"/>
      <c r="B17" s="10"/>
      <c r="C17" s="10"/>
      <c r="D17" s="10"/>
      <c r="E17" s="37" t="s">
        <v>56</v>
      </c>
      <c r="F17" s="45">
        <v>22603</v>
      </c>
      <c r="G17" s="26">
        <v>26006</v>
      </c>
      <c r="H17" s="16"/>
    </row>
    <row r="18" customHeight="1" spans="1:8">
      <c r="A18" s="46"/>
      <c r="B18" s="16"/>
      <c r="C18" s="16"/>
      <c r="D18" s="16"/>
      <c r="E18" s="37" t="s">
        <v>163</v>
      </c>
      <c r="F18" s="45">
        <v>1</v>
      </c>
      <c r="G18" s="47">
        <v>8</v>
      </c>
      <c r="H18" s="11"/>
    </row>
    <row r="19" customHeight="1" spans="1:8">
      <c r="A19" s="48"/>
      <c r="B19" s="16"/>
      <c r="C19" s="16"/>
      <c r="D19" s="16"/>
      <c r="E19" s="14" t="s">
        <v>62</v>
      </c>
      <c r="F19" s="49">
        <v>3773</v>
      </c>
      <c r="G19" s="23">
        <v>2314</v>
      </c>
      <c r="H19" s="10"/>
    </row>
    <row r="20" customHeight="1" spans="1:8">
      <c r="A20" s="48"/>
      <c r="B20" s="16"/>
      <c r="C20" s="16"/>
      <c r="D20" s="50"/>
      <c r="E20" s="41" t="s">
        <v>164</v>
      </c>
      <c r="F20" s="49">
        <v>115874</v>
      </c>
      <c r="G20" s="22">
        <v>51400</v>
      </c>
      <c r="H20" s="10"/>
    </row>
    <row r="21" customHeight="1" spans="1:8">
      <c r="A21" s="48"/>
      <c r="B21" s="16"/>
      <c r="C21" s="16"/>
      <c r="D21" s="50"/>
      <c r="E21" s="41" t="s">
        <v>165</v>
      </c>
      <c r="F21" s="33">
        <v>4000</v>
      </c>
      <c r="G21" s="22">
        <v>123600</v>
      </c>
      <c r="H21" s="16"/>
    </row>
    <row r="22" customHeight="1" spans="1:8">
      <c r="A22" s="48"/>
      <c r="B22" s="11"/>
      <c r="C22" s="11"/>
      <c r="D22" s="11"/>
      <c r="E22" s="41" t="s">
        <v>166</v>
      </c>
      <c r="F22" s="34">
        <v>2673</v>
      </c>
      <c r="G22" s="22">
        <v>5000</v>
      </c>
      <c r="H22" s="10"/>
    </row>
    <row r="23" s="28" customFormat="1" customHeight="1" spans="1:8">
      <c r="A23" s="11"/>
      <c r="B23" s="11"/>
      <c r="C23" s="11"/>
      <c r="D23" s="11"/>
      <c r="E23" s="14" t="s">
        <v>167</v>
      </c>
      <c r="F23" s="34">
        <v>104355</v>
      </c>
      <c r="G23" s="10">
        <f>C5-G5</f>
        <v>0</v>
      </c>
      <c r="H23" s="10"/>
    </row>
    <row r="24" customHeight="1" spans="1:8">
      <c r="A24" s="51"/>
      <c r="B24" s="51"/>
      <c r="C24" s="51"/>
      <c r="D24" s="51"/>
      <c r="E24" s="51"/>
      <c r="F24" s="51"/>
      <c r="G24" s="51"/>
      <c r="H24" s="51"/>
    </row>
    <row r="25" customHeight="1" spans="1:8">
      <c r="A25" s="51"/>
      <c r="B25" s="51"/>
      <c r="C25" s="51"/>
      <c r="D25" s="51"/>
      <c r="E25" s="51"/>
      <c r="G25" s="51"/>
      <c r="H25" s="51"/>
    </row>
    <row r="26" customHeight="1" spans="1:8">
      <c r="A26" s="51"/>
      <c r="B26" s="51"/>
      <c r="C26" s="51"/>
      <c r="D26" s="51"/>
      <c r="E26" s="51"/>
      <c r="F26" s="51"/>
      <c r="G26" s="51"/>
      <c r="H26" s="51"/>
    </row>
    <row r="27" customHeight="1" spans="1:8">
      <c r="A27" s="51"/>
      <c r="B27" s="51"/>
      <c r="C27" s="51"/>
      <c r="D27" s="51"/>
      <c r="E27" s="51"/>
      <c r="F27" s="51"/>
      <c r="G27" s="51"/>
      <c r="H27" s="51"/>
    </row>
    <row r="28" customHeight="1" spans="1:8">
      <c r="A28" s="51"/>
      <c r="B28" s="51"/>
      <c r="C28" s="51"/>
      <c r="D28" s="51"/>
      <c r="E28" s="51"/>
      <c r="F28" s="51"/>
      <c r="G28" s="51"/>
      <c r="H28" s="51"/>
    </row>
    <row r="29" customHeight="1" spans="1:8">
      <c r="A29" s="51"/>
      <c r="B29" s="51"/>
      <c r="C29" s="51"/>
      <c r="D29" s="51"/>
      <c r="E29" s="51"/>
      <c r="F29" s="51"/>
      <c r="G29" s="51"/>
      <c r="H29" s="51"/>
    </row>
    <row r="30" customHeight="1" spans="1:8">
      <c r="A30" s="51"/>
      <c r="B30" s="51"/>
      <c r="C30" s="51"/>
      <c r="D30" s="51"/>
      <c r="E30" s="51"/>
      <c r="F30" s="51"/>
      <c r="G30" s="51"/>
      <c r="H30" s="51"/>
    </row>
    <row r="31" customHeight="1" spans="1:8">
      <c r="A31" s="51"/>
      <c r="B31" s="51"/>
      <c r="C31" s="51"/>
      <c r="D31" s="51"/>
      <c r="E31" s="51"/>
      <c r="F31" s="51"/>
      <c r="G31" s="51"/>
      <c r="H31" s="51"/>
    </row>
    <row r="32" customHeight="1" spans="1:8">
      <c r="A32" s="51"/>
      <c r="B32" s="51"/>
      <c r="C32" s="51"/>
      <c r="D32" s="51"/>
      <c r="E32" s="51"/>
      <c r="F32" s="51"/>
      <c r="G32" s="51"/>
      <c r="H32" s="51"/>
    </row>
    <row r="33" customHeight="1" spans="1:8">
      <c r="A33" s="51"/>
      <c r="B33" s="51"/>
      <c r="C33" s="51"/>
      <c r="D33" s="51"/>
      <c r="E33" s="51"/>
      <c r="F33" s="51"/>
      <c r="G33" s="51"/>
      <c r="H33" s="51"/>
    </row>
    <row r="34" customHeight="1" spans="1:8">
      <c r="A34" s="51"/>
      <c r="B34" s="51"/>
      <c r="C34" s="51"/>
      <c r="D34" s="51"/>
      <c r="E34" s="51"/>
      <c r="F34" s="51"/>
      <c r="G34" s="51"/>
      <c r="H34" s="51"/>
    </row>
    <row r="35" customHeight="1" spans="1:8">
      <c r="A35" s="51"/>
      <c r="B35" s="51"/>
      <c r="C35" s="51"/>
      <c r="D35" s="51"/>
      <c r="E35" s="51"/>
      <c r="F35" s="51"/>
      <c r="G35" s="51"/>
      <c r="H35" s="51"/>
    </row>
    <row r="36" customHeight="1" spans="1:8">
      <c r="A36" s="51"/>
      <c r="B36" s="51"/>
      <c r="C36" s="51"/>
      <c r="D36" s="51"/>
      <c r="E36" s="51"/>
      <c r="F36" s="51"/>
      <c r="G36" s="51"/>
      <c r="H36" s="51"/>
    </row>
    <row r="37" customHeight="1" spans="1:8">
      <c r="A37" s="51"/>
      <c r="B37" s="51"/>
      <c r="C37" s="51"/>
      <c r="D37" s="51"/>
      <c r="E37" s="51"/>
      <c r="F37" s="51"/>
      <c r="G37" s="51"/>
      <c r="H37" s="51"/>
    </row>
  </sheetData>
  <mergeCells count="2">
    <mergeCell ref="A2:H2"/>
    <mergeCell ref="F3:H3"/>
  </mergeCells>
  <printOptions horizontalCentered="1"/>
  <pageMargins left="0.393055555555556" right="0.313888888888889" top="0.511805555555556" bottom="0.393055555555556" header="0.15625" footer="0.313888888888889"/>
  <pageSetup paperSize="9" scale="94" orientation="landscape" horizontalDpi="600"/>
  <headerFooter alignWithMargins="0">
    <oddFooter>&amp;C— &amp;P 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9"/>
  <sheetViews>
    <sheetView workbookViewId="0">
      <selection activeCell="I36" sqref="I36"/>
    </sheetView>
  </sheetViews>
  <sheetFormatPr defaultColWidth="10" defaultRowHeight="21" customHeight="1" outlineLevelCol="7"/>
  <cols>
    <col min="1" max="1" width="25.625" style="18" customWidth="1"/>
    <col min="2" max="3" width="12" style="18" customWidth="1"/>
    <col min="4" max="4" width="10.75" style="18" customWidth="1"/>
    <col min="5" max="5" width="25.625" style="18" customWidth="1"/>
    <col min="6" max="7" width="10.875" style="18" customWidth="1"/>
    <col min="8" max="8" width="10.375" style="18" customWidth="1"/>
    <col min="9" max="16384" width="10" style="18"/>
  </cols>
  <sheetData>
    <row r="1" ht="20.25" spans="1:1">
      <c r="A1" s="3" t="s">
        <v>192</v>
      </c>
    </row>
    <row r="2" ht="24.75" customHeight="1" spans="1:8">
      <c r="A2" s="19" t="s">
        <v>193</v>
      </c>
      <c r="B2" s="19"/>
      <c r="C2" s="19"/>
      <c r="D2" s="19"/>
      <c r="E2" s="19"/>
      <c r="F2" s="19"/>
      <c r="G2" s="19"/>
      <c r="H2" s="19"/>
    </row>
    <row r="3" customHeight="1" spans="1:8">
      <c r="A3" s="20"/>
      <c r="B3" s="20"/>
      <c r="C3" s="20"/>
      <c r="D3" s="20"/>
      <c r="E3" s="20"/>
      <c r="F3" s="6" t="s">
        <v>170</v>
      </c>
      <c r="G3" s="6"/>
      <c r="H3" s="6"/>
    </row>
    <row r="4" s="17" customFormat="1" ht="30" customHeight="1" spans="1:8">
      <c r="A4" s="21" t="s">
        <v>76</v>
      </c>
      <c r="B4" s="9" t="s">
        <v>186</v>
      </c>
      <c r="C4" s="9" t="s">
        <v>4</v>
      </c>
      <c r="D4" s="9" t="s">
        <v>194</v>
      </c>
      <c r="E4" s="21" t="s">
        <v>76</v>
      </c>
      <c r="F4" s="9" t="s">
        <v>195</v>
      </c>
      <c r="G4" s="9" t="s">
        <v>4</v>
      </c>
      <c r="H4" s="9" t="s">
        <v>194</v>
      </c>
    </row>
    <row r="5" s="17" customFormat="1" ht="27" customHeight="1" spans="1:8">
      <c r="A5" s="21" t="s">
        <v>79</v>
      </c>
      <c r="B5" s="22">
        <f>SUM(B6:B8)</f>
        <v>1000</v>
      </c>
      <c r="C5" s="10">
        <f>SUM(C6:C8)</f>
        <v>1000</v>
      </c>
      <c r="D5" s="22"/>
      <c r="E5" s="21" t="s">
        <v>80</v>
      </c>
      <c r="F5" s="22">
        <f>SUM(F6:F7)</f>
        <v>1000</v>
      </c>
      <c r="G5" s="10">
        <f>SUM(G6:G8)</f>
        <v>1000</v>
      </c>
      <c r="H5" s="22"/>
    </row>
    <row r="6" ht="30" customHeight="1" spans="1:8">
      <c r="A6" s="23" t="s">
        <v>172</v>
      </c>
      <c r="B6" s="22"/>
      <c r="C6" s="10"/>
      <c r="D6" s="22"/>
      <c r="E6" s="23" t="s">
        <v>81</v>
      </c>
      <c r="F6" s="22"/>
      <c r="G6" s="10"/>
      <c r="H6" s="22"/>
    </row>
    <row r="7" ht="30" customHeight="1" spans="1:8">
      <c r="A7" s="23" t="s">
        <v>82</v>
      </c>
      <c r="B7" s="22">
        <v>1000</v>
      </c>
      <c r="C7" s="10">
        <v>1000</v>
      </c>
      <c r="D7" s="24">
        <f>C7/B7-1</f>
        <v>0</v>
      </c>
      <c r="E7" s="25" t="s">
        <v>173</v>
      </c>
      <c r="F7" s="22">
        <v>1000</v>
      </c>
      <c r="G7" s="10">
        <v>1000</v>
      </c>
      <c r="H7" s="24">
        <f>G7/F7-1</f>
        <v>0</v>
      </c>
    </row>
    <row r="8" ht="30" customHeight="1" spans="1:8">
      <c r="A8" s="25" t="s">
        <v>129</v>
      </c>
      <c r="B8" s="22"/>
      <c r="C8" s="22"/>
      <c r="D8" s="22"/>
      <c r="E8" s="14" t="s">
        <v>174</v>
      </c>
      <c r="F8" s="26"/>
      <c r="G8" s="26"/>
      <c r="H8" s="22"/>
    </row>
    <row r="9" ht="30" customHeight="1" spans="1:8">
      <c r="A9" s="27"/>
      <c r="B9" s="26"/>
      <c r="C9" s="26"/>
      <c r="D9" s="26"/>
      <c r="E9" s="27"/>
      <c r="F9" s="26"/>
      <c r="G9" s="26"/>
      <c r="H9" s="22"/>
    </row>
  </sheetData>
  <mergeCells count="2">
    <mergeCell ref="A2:H2"/>
    <mergeCell ref="F3:H3"/>
  </mergeCells>
  <printOptions horizontalCentered="1"/>
  <pageMargins left="0.393055555555556" right="0.313888888888889" top="0.707638888888889" bottom="0.393055555555556" header="0.15625" footer="0.313888888888889"/>
  <pageSetup paperSize="9" orientation="landscape" horizontalDpi="600"/>
  <headerFooter alignWithMargins="0">
    <oddFooter>&amp;C— &amp;P —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9"/>
  <sheetViews>
    <sheetView tabSelected="1" workbookViewId="0">
      <selection activeCell="I36" sqref="I36"/>
    </sheetView>
  </sheetViews>
  <sheetFormatPr defaultColWidth="9" defaultRowHeight="21" customHeight="1" outlineLevelCol="7"/>
  <cols>
    <col min="1" max="1" width="25.625" style="2" customWidth="1"/>
    <col min="2" max="2" width="11.875" style="2" customWidth="1"/>
    <col min="3" max="4" width="10.75" style="2" customWidth="1"/>
    <col min="5" max="5" width="25.625" style="2" customWidth="1"/>
    <col min="6" max="6" width="13" style="2" customWidth="1"/>
    <col min="7" max="7" width="10.75" style="2" customWidth="1"/>
    <col min="8" max="8" width="10.375" style="2" customWidth="1"/>
    <col min="9" max="256" width="9" style="2"/>
    <col min="257" max="257" width="25.625" style="2" customWidth="1"/>
    <col min="258" max="258" width="13.25" style="2" customWidth="1"/>
    <col min="259" max="260" width="10.75" style="2" customWidth="1"/>
    <col min="261" max="261" width="25.625" style="2" customWidth="1"/>
    <col min="262" max="262" width="13" style="2" customWidth="1"/>
    <col min="263" max="263" width="10.75" style="2" customWidth="1"/>
    <col min="264" max="264" width="10.375" style="2" customWidth="1"/>
    <col min="265" max="512" width="9" style="2"/>
    <col min="513" max="513" width="25.625" style="2" customWidth="1"/>
    <col min="514" max="514" width="13.25" style="2" customWidth="1"/>
    <col min="515" max="516" width="10.75" style="2" customWidth="1"/>
    <col min="517" max="517" width="25.625" style="2" customWidth="1"/>
    <col min="518" max="518" width="13" style="2" customWidth="1"/>
    <col min="519" max="519" width="10.75" style="2" customWidth="1"/>
    <col min="520" max="520" width="10.375" style="2" customWidth="1"/>
    <col min="521" max="768" width="9" style="2"/>
    <col min="769" max="769" width="25.625" style="2" customWidth="1"/>
    <col min="770" max="770" width="13.25" style="2" customWidth="1"/>
    <col min="771" max="772" width="10.75" style="2" customWidth="1"/>
    <col min="773" max="773" width="25.625" style="2" customWidth="1"/>
    <col min="774" max="774" width="13" style="2" customWidth="1"/>
    <col min="775" max="775" width="10.75" style="2" customWidth="1"/>
    <col min="776" max="776" width="10.375" style="2" customWidth="1"/>
    <col min="777" max="1024" width="10" style="2"/>
    <col min="1025" max="1025" width="25.625" style="2" customWidth="1"/>
    <col min="1026" max="1026" width="13.25" style="2" customWidth="1"/>
    <col min="1027" max="1028" width="10.75" style="2" customWidth="1"/>
    <col min="1029" max="1029" width="25.625" style="2" customWidth="1"/>
    <col min="1030" max="1030" width="13" style="2" customWidth="1"/>
    <col min="1031" max="1031" width="10.75" style="2" customWidth="1"/>
    <col min="1032" max="1032" width="10.375" style="2" customWidth="1"/>
    <col min="1033" max="1280" width="9" style="2"/>
    <col min="1281" max="1281" width="25.625" style="2" customWidth="1"/>
    <col min="1282" max="1282" width="13.25" style="2" customWidth="1"/>
    <col min="1283" max="1284" width="10.75" style="2" customWidth="1"/>
    <col min="1285" max="1285" width="25.625" style="2" customWidth="1"/>
    <col min="1286" max="1286" width="13" style="2" customWidth="1"/>
    <col min="1287" max="1287" width="10.75" style="2" customWidth="1"/>
    <col min="1288" max="1288" width="10.375" style="2" customWidth="1"/>
    <col min="1289" max="1536" width="9" style="2"/>
    <col min="1537" max="1537" width="25.625" style="2" customWidth="1"/>
    <col min="1538" max="1538" width="13.25" style="2" customWidth="1"/>
    <col min="1539" max="1540" width="10.75" style="2" customWidth="1"/>
    <col min="1541" max="1541" width="25.625" style="2" customWidth="1"/>
    <col min="1542" max="1542" width="13" style="2" customWidth="1"/>
    <col min="1543" max="1543" width="10.75" style="2" customWidth="1"/>
    <col min="1544" max="1544" width="10.375" style="2" customWidth="1"/>
    <col min="1545" max="1792" width="9" style="2"/>
    <col min="1793" max="1793" width="25.625" style="2" customWidth="1"/>
    <col min="1794" max="1794" width="13.25" style="2" customWidth="1"/>
    <col min="1795" max="1796" width="10.75" style="2" customWidth="1"/>
    <col min="1797" max="1797" width="25.625" style="2" customWidth="1"/>
    <col min="1798" max="1798" width="13" style="2" customWidth="1"/>
    <col min="1799" max="1799" width="10.75" style="2" customWidth="1"/>
    <col min="1800" max="1800" width="10.375" style="2" customWidth="1"/>
    <col min="1801" max="2048" width="10" style="2"/>
    <col min="2049" max="2049" width="25.625" style="2" customWidth="1"/>
    <col min="2050" max="2050" width="13.25" style="2" customWidth="1"/>
    <col min="2051" max="2052" width="10.75" style="2" customWidth="1"/>
    <col min="2053" max="2053" width="25.625" style="2" customWidth="1"/>
    <col min="2054" max="2054" width="13" style="2" customWidth="1"/>
    <col min="2055" max="2055" width="10.75" style="2" customWidth="1"/>
    <col min="2056" max="2056" width="10.375" style="2" customWidth="1"/>
    <col min="2057" max="2304" width="9" style="2"/>
    <col min="2305" max="2305" width="25.625" style="2" customWidth="1"/>
    <col min="2306" max="2306" width="13.25" style="2" customWidth="1"/>
    <col min="2307" max="2308" width="10.75" style="2" customWidth="1"/>
    <col min="2309" max="2309" width="25.625" style="2" customWidth="1"/>
    <col min="2310" max="2310" width="13" style="2" customWidth="1"/>
    <col min="2311" max="2311" width="10.75" style="2" customWidth="1"/>
    <col min="2312" max="2312" width="10.375" style="2" customWidth="1"/>
    <col min="2313" max="2560" width="9" style="2"/>
    <col min="2561" max="2561" width="25.625" style="2" customWidth="1"/>
    <col min="2562" max="2562" width="13.25" style="2" customWidth="1"/>
    <col min="2563" max="2564" width="10.75" style="2" customWidth="1"/>
    <col min="2565" max="2565" width="25.625" style="2" customWidth="1"/>
    <col min="2566" max="2566" width="13" style="2" customWidth="1"/>
    <col min="2567" max="2567" width="10.75" style="2" customWidth="1"/>
    <col min="2568" max="2568" width="10.375" style="2" customWidth="1"/>
    <col min="2569" max="2816" width="9" style="2"/>
    <col min="2817" max="2817" width="25.625" style="2" customWidth="1"/>
    <col min="2818" max="2818" width="13.25" style="2" customWidth="1"/>
    <col min="2819" max="2820" width="10.75" style="2" customWidth="1"/>
    <col min="2821" max="2821" width="25.625" style="2" customWidth="1"/>
    <col min="2822" max="2822" width="13" style="2" customWidth="1"/>
    <col min="2823" max="2823" width="10.75" style="2" customWidth="1"/>
    <col min="2824" max="2824" width="10.375" style="2" customWidth="1"/>
    <col min="2825" max="3072" width="10" style="2"/>
    <col min="3073" max="3073" width="25.625" style="2" customWidth="1"/>
    <col min="3074" max="3074" width="13.25" style="2" customWidth="1"/>
    <col min="3075" max="3076" width="10.75" style="2" customWidth="1"/>
    <col min="3077" max="3077" width="25.625" style="2" customWidth="1"/>
    <col min="3078" max="3078" width="13" style="2" customWidth="1"/>
    <col min="3079" max="3079" width="10.75" style="2" customWidth="1"/>
    <col min="3080" max="3080" width="10.375" style="2" customWidth="1"/>
    <col min="3081" max="3328" width="9" style="2"/>
    <col min="3329" max="3329" width="25.625" style="2" customWidth="1"/>
    <col min="3330" max="3330" width="13.25" style="2" customWidth="1"/>
    <col min="3331" max="3332" width="10.75" style="2" customWidth="1"/>
    <col min="3333" max="3333" width="25.625" style="2" customWidth="1"/>
    <col min="3334" max="3334" width="13" style="2" customWidth="1"/>
    <col min="3335" max="3335" width="10.75" style="2" customWidth="1"/>
    <col min="3336" max="3336" width="10.375" style="2" customWidth="1"/>
    <col min="3337" max="3584" width="9" style="2"/>
    <col min="3585" max="3585" width="25.625" style="2" customWidth="1"/>
    <col min="3586" max="3586" width="13.25" style="2" customWidth="1"/>
    <col min="3587" max="3588" width="10.75" style="2" customWidth="1"/>
    <col min="3589" max="3589" width="25.625" style="2" customWidth="1"/>
    <col min="3590" max="3590" width="13" style="2" customWidth="1"/>
    <col min="3591" max="3591" width="10.75" style="2" customWidth="1"/>
    <col min="3592" max="3592" width="10.375" style="2" customWidth="1"/>
    <col min="3593" max="3840" width="9" style="2"/>
    <col min="3841" max="3841" width="25.625" style="2" customWidth="1"/>
    <col min="3842" max="3842" width="13.25" style="2" customWidth="1"/>
    <col min="3843" max="3844" width="10.75" style="2" customWidth="1"/>
    <col min="3845" max="3845" width="25.625" style="2" customWidth="1"/>
    <col min="3846" max="3846" width="13" style="2" customWidth="1"/>
    <col min="3847" max="3847" width="10.75" style="2" customWidth="1"/>
    <col min="3848" max="3848" width="10.375" style="2" customWidth="1"/>
    <col min="3849" max="4096" width="10" style="2"/>
    <col min="4097" max="4097" width="25.625" style="2" customWidth="1"/>
    <col min="4098" max="4098" width="13.25" style="2" customWidth="1"/>
    <col min="4099" max="4100" width="10.75" style="2" customWidth="1"/>
    <col min="4101" max="4101" width="25.625" style="2" customWidth="1"/>
    <col min="4102" max="4102" width="13" style="2" customWidth="1"/>
    <col min="4103" max="4103" width="10.75" style="2" customWidth="1"/>
    <col min="4104" max="4104" width="10.375" style="2" customWidth="1"/>
    <col min="4105" max="4352" width="9" style="2"/>
    <col min="4353" max="4353" width="25.625" style="2" customWidth="1"/>
    <col min="4354" max="4354" width="13.25" style="2" customWidth="1"/>
    <col min="4355" max="4356" width="10.75" style="2" customWidth="1"/>
    <col min="4357" max="4357" width="25.625" style="2" customWidth="1"/>
    <col min="4358" max="4358" width="13" style="2" customWidth="1"/>
    <col min="4359" max="4359" width="10.75" style="2" customWidth="1"/>
    <col min="4360" max="4360" width="10.375" style="2" customWidth="1"/>
    <col min="4361" max="4608" width="9" style="2"/>
    <col min="4609" max="4609" width="25.625" style="2" customWidth="1"/>
    <col min="4610" max="4610" width="13.25" style="2" customWidth="1"/>
    <col min="4611" max="4612" width="10.75" style="2" customWidth="1"/>
    <col min="4613" max="4613" width="25.625" style="2" customWidth="1"/>
    <col min="4614" max="4614" width="13" style="2" customWidth="1"/>
    <col min="4615" max="4615" width="10.75" style="2" customWidth="1"/>
    <col min="4616" max="4616" width="10.375" style="2" customWidth="1"/>
    <col min="4617" max="4864" width="9" style="2"/>
    <col min="4865" max="4865" width="25.625" style="2" customWidth="1"/>
    <col min="4866" max="4866" width="13.25" style="2" customWidth="1"/>
    <col min="4867" max="4868" width="10.75" style="2" customWidth="1"/>
    <col min="4869" max="4869" width="25.625" style="2" customWidth="1"/>
    <col min="4870" max="4870" width="13" style="2" customWidth="1"/>
    <col min="4871" max="4871" width="10.75" style="2" customWidth="1"/>
    <col min="4872" max="4872" width="10.375" style="2" customWidth="1"/>
    <col min="4873" max="5120" width="10" style="2"/>
    <col min="5121" max="5121" width="25.625" style="2" customWidth="1"/>
    <col min="5122" max="5122" width="13.25" style="2" customWidth="1"/>
    <col min="5123" max="5124" width="10.75" style="2" customWidth="1"/>
    <col min="5125" max="5125" width="25.625" style="2" customWidth="1"/>
    <col min="5126" max="5126" width="13" style="2" customWidth="1"/>
    <col min="5127" max="5127" width="10.75" style="2" customWidth="1"/>
    <col min="5128" max="5128" width="10.375" style="2" customWidth="1"/>
    <col min="5129" max="5376" width="9" style="2"/>
    <col min="5377" max="5377" width="25.625" style="2" customWidth="1"/>
    <col min="5378" max="5378" width="13.25" style="2" customWidth="1"/>
    <col min="5379" max="5380" width="10.75" style="2" customWidth="1"/>
    <col min="5381" max="5381" width="25.625" style="2" customWidth="1"/>
    <col min="5382" max="5382" width="13" style="2" customWidth="1"/>
    <col min="5383" max="5383" width="10.75" style="2" customWidth="1"/>
    <col min="5384" max="5384" width="10.375" style="2" customWidth="1"/>
    <col min="5385" max="5632" width="9" style="2"/>
    <col min="5633" max="5633" width="25.625" style="2" customWidth="1"/>
    <col min="5634" max="5634" width="13.25" style="2" customWidth="1"/>
    <col min="5635" max="5636" width="10.75" style="2" customWidth="1"/>
    <col min="5637" max="5637" width="25.625" style="2" customWidth="1"/>
    <col min="5638" max="5638" width="13" style="2" customWidth="1"/>
    <col min="5639" max="5639" width="10.75" style="2" customWidth="1"/>
    <col min="5640" max="5640" width="10.375" style="2" customWidth="1"/>
    <col min="5641" max="5888" width="9" style="2"/>
    <col min="5889" max="5889" width="25.625" style="2" customWidth="1"/>
    <col min="5890" max="5890" width="13.25" style="2" customWidth="1"/>
    <col min="5891" max="5892" width="10.75" style="2" customWidth="1"/>
    <col min="5893" max="5893" width="25.625" style="2" customWidth="1"/>
    <col min="5894" max="5894" width="13" style="2" customWidth="1"/>
    <col min="5895" max="5895" width="10.75" style="2" customWidth="1"/>
    <col min="5896" max="5896" width="10.375" style="2" customWidth="1"/>
    <col min="5897" max="6144" width="10" style="2"/>
    <col min="6145" max="6145" width="25.625" style="2" customWidth="1"/>
    <col min="6146" max="6146" width="13.25" style="2" customWidth="1"/>
    <col min="6147" max="6148" width="10.75" style="2" customWidth="1"/>
    <col min="6149" max="6149" width="25.625" style="2" customWidth="1"/>
    <col min="6150" max="6150" width="13" style="2" customWidth="1"/>
    <col min="6151" max="6151" width="10.75" style="2" customWidth="1"/>
    <col min="6152" max="6152" width="10.375" style="2" customWidth="1"/>
    <col min="6153" max="6400" width="9" style="2"/>
    <col min="6401" max="6401" width="25.625" style="2" customWidth="1"/>
    <col min="6402" max="6402" width="13.25" style="2" customWidth="1"/>
    <col min="6403" max="6404" width="10.75" style="2" customWidth="1"/>
    <col min="6405" max="6405" width="25.625" style="2" customWidth="1"/>
    <col min="6406" max="6406" width="13" style="2" customWidth="1"/>
    <col min="6407" max="6407" width="10.75" style="2" customWidth="1"/>
    <col min="6408" max="6408" width="10.375" style="2" customWidth="1"/>
    <col min="6409" max="6656" width="9" style="2"/>
    <col min="6657" max="6657" width="25.625" style="2" customWidth="1"/>
    <col min="6658" max="6658" width="13.25" style="2" customWidth="1"/>
    <col min="6659" max="6660" width="10.75" style="2" customWidth="1"/>
    <col min="6661" max="6661" width="25.625" style="2" customWidth="1"/>
    <col min="6662" max="6662" width="13" style="2" customWidth="1"/>
    <col min="6663" max="6663" width="10.75" style="2" customWidth="1"/>
    <col min="6664" max="6664" width="10.375" style="2" customWidth="1"/>
    <col min="6665" max="6912" width="9" style="2"/>
    <col min="6913" max="6913" width="25.625" style="2" customWidth="1"/>
    <col min="6914" max="6914" width="13.25" style="2" customWidth="1"/>
    <col min="6915" max="6916" width="10.75" style="2" customWidth="1"/>
    <col min="6917" max="6917" width="25.625" style="2" customWidth="1"/>
    <col min="6918" max="6918" width="13" style="2" customWidth="1"/>
    <col min="6919" max="6919" width="10.75" style="2" customWidth="1"/>
    <col min="6920" max="6920" width="10.375" style="2" customWidth="1"/>
    <col min="6921" max="7168" width="10" style="2"/>
    <col min="7169" max="7169" width="25.625" style="2" customWidth="1"/>
    <col min="7170" max="7170" width="13.25" style="2" customWidth="1"/>
    <col min="7171" max="7172" width="10.75" style="2" customWidth="1"/>
    <col min="7173" max="7173" width="25.625" style="2" customWidth="1"/>
    <col min="7174" max="7174" width="13" style="2" customWidth="1"/>
    <col min="7175" max="7175" width="10.75" style="2" customWidth="1"/>
    <col min="7176" max="7176" width="10.375" style="2" customWidth="1"/>
    <col min="7177" max="7424" width="9" style="2"/>
    <col min="7425" max="7425" width="25.625" style="2" customWidth="1"/>
    <col min="7426" max="7426" width="13.25" style="2" customWidth="1"/>
    <col min="7427" max="7428" width="10.75" style="2" customWidth="1"/>
    <col min="7429" max="7429" width="25.625" style="2" customWidth="1"/>
    <col min="7430" max="7430" width="13" style="2" customWidth="1"/>
    <col min="7431" max="7431" width="10.75" style="2" customWidth="1"/>
    <col min="7432" max="7432" width="10.375" style="2" customWidth="1"/>
    <col min="7433" max="7680" width="9" style="2"/>
    <col min="7681" max="7681" width="25.625" style="2" customWidth="1"/>
    <col min="7682" max="7682" width="13.25" style="2" customWidth="1"/>
    <col min="7683" max="7684" width="10.75" style="2" customWidth="1"/>
    <col min="7685" max="7685" width="25.625" style="2" customWidth="1"/>
    <col min="7686" max="7686" width="13" style="2" customWidth="1"/>
    <col min="7687" max="7687" width="10.75" style="2" customWidth="1"/>
    <col min="7688" max="7688" width="10.375" style="2" customWidth="1"/>
    <col min="7689" max="7936" width="9" style="2"/>
    <col min="7937" max="7937" width="25.625" style="2" customWidth="1"/>
    <col min="7938" max="7938" width="13.25" style="2" customWidth="1"/>
    <col min="7939" max="7940" width="10.75" style="2" customWidth="1"/>
    <col min="7941" max="7941" width="25.625" style="2" customWidth="1"/>
    <col min="7942" max="7942" width="13" style="2" customWidth="1"/>
    <col min="7943" max="7943" width="10.75" style="2" customWidth="1"/>
    <col min="7944" max="7944" width="10.375" style="2" customWidth="1"/>
    <col min="7945" max="8192" width="10" style="2"/>
    <col min="8193" max="8193" width="25.625" style="2" customWidth="1"/>
    <col min="8194" max="8194" width="13.25" style="2" customWidth="1"/>
    <col min="8195" max="8196" width="10.75" style="2" customWidth="1"/>
    <col min="8197" max="8197" width="25.625" style="2" customWidth="1"/>
    <col min="8198" max="8198" width="13" style="2" customWidth="1"/>
    <col min="8199" max="8199" width="10.75" style="2" customWidth="1"/>
    <col min="8200" max="8200" width="10.375" style="2" customWidth="1"/>
    <col min="8201" max="8448" width="9" style="2"/>
    <col min="8449" max="8449" width="25.625" style="2" customWidth="1"/>
    <col min="8450" max="8450" width="13.25" style="2" customWidth="1"/>
    <col min="8451" max="8452" width="10.75" style="2" customWidth="1"/>
    <col min="8453" max="8453" width="25.625" style="2" customWidth="1"/>
    <col min="8454" max="8454" width="13" style="2" customWidth="1"/>
    <col min="8455" max="8455" width="10.75" style="2" customWidth="1"/>
    <col min="8456" max="8456" width="10.375" style="2" customWidth="1"/>
    <col min="8457" max="8704" width="9" style="2"/>
    <col min="8705" max="8705" width="25.625" style="2" customWidth="1"/>
    <col min="8706" max="8706" width="13.25" style="2" customWidth="1"/>
    <col min="8707" max="8708" width="10.75" style="2" customWidth="1"/>
    <col min="8709" max="8709" width="25.625" style="2" customWidth="1"/>
    <col min="8710" max="8710" width="13" style="2" customWidth="1"/>
    <col min="8711" max="8711" width="10.75" style="2" customWidth="1"/>
    <col min="8712" max="8712" width="10.375" style="2" customWidth="1"/>
    <col min="8713" max="8960" width="9" style="2"/>
    <col min="8961" max="8961" width="25.625" style="2" customWidth="1"/>
    <col min="8962" max="8962" width="13.25" style="2" customWidth="1"/>
    <col min="8963" max="8964" width="10.75" style="2" customWidth="1"/>
    <col min="8965" max="8965" width="25.625" style="2" customWidth="1"/>
    <col min="8966" max="8966" width="13" style="2" customWidth="1"/>
    <col min="8967" max="8967" width="10.75" style="2" customWidth="1"/>
    <col min="8968" max="8968" width="10.375" style="2" customWidth="1"/>
    <col min="8969" max="9216" width="10" style="2"/>
    <col min="9217" max="9217" width="25.625" style="2" customWidth="1"/>
    <col min="9218" max="9218" width="13.25" style="2" customWidth="1"/>
    <col min="9219" max="9220" width="10.75" style="2" customWidth="1"/>
    <col min="9221" max="9221" width="25.625" style="2" customWidth="1"/>
    <col min="9222" max="9222" width="13" style="2" customWidth="1"/>
    <col min="9223" max="9223" width="10.75" style="2" customWidth="1"/>
    <col min="9224" max="9224" width="10.375" style="2" customWidth="1"/>
    <col min="9225" max="9472" width="9" style="2"/>
    <col min="9473" max="9473" width="25.625" style="2" customWidth="1"/>
    <col min="9474" max="9474" width="13.25" style="2" customWidth="1"/>
    <col min="9475" max="9476" width="10.75" style="2" customWidth="1"/>
    <col min="9477" max="9477" width="25.625" style="2" customWidth="1"/>
    <col min="9478" max="9478" width="13" style="2" customWidth="1"/>
    <col min="9479" max="9479" width="10.75" style="2" customWidth="1"/>
    <col min="9480" max="9480" width="10.375" style="2" customWidth="1"/>
    <col min="9481" max="9728" width="9" style="2"/>
    <col min="9729" max="9729" width="25.625" style="2" customWidth="1"/>
    <col min="9730" max="9730" width="13.25" style="2" customWidth="1"/>
    <col min="9731" max="9732" width="10.75" style="2" customWidth="1"/>
    <col min="9733" max="9733" width="25.625" style="2" customWidth="1"/>
    <col min="9734" max="9734" width="13" style="2" customWidth="1"/>
    <col min="9735" max="9735" width="10.75" style="2" customWidth="1"/>
    <col min="9736" max="9736" width="10.375" style="2" customWidth="1"/>
    <col min="9737" max="9984" width="9" style="2"/>
    <col min="9985" max="9985" width="25.625" style="2" customWidth="1"/>
    <col min="9986" max="9986" width="13.25" style="2" customWidth="1"/>
    <col min="9987" max="9988" width="10.75" style="2" customWidth="1"/>
    <col min="9989" max="9989" width="25.625" style="2" customWidth="1"/>
    <col min="9990" max="9990" width="13" style="2" customWidth="1"/>
    <col min="9991" max="9991" width="10.75" style="2" customWidth="1"/>
    <col min="9992" max="9992" width="10.375" style="2" customWidth="1"/>
    <col min="9993" max="10240" width="10" style="2"/>
    <col min="10241" max="10241" width="25.625" style="2" customWidth="1"/>
    <col min="10242" max="10242" width="13.25" style="2" customWidth="1"/>
    <col min="10243" max="10244" width="10.75" style="2" customWidth="1"/>
    <col min="10245" max="10245" width="25.625" style="2" customWidth="1"/>
    <col min="10246" max="10246" width="13" style="2" customWidth="1"/>
    <col min="10247" max="10247" width="10.75" style="2" customWidth="1"/>
    <col min="10248" max="10248" width="10.375" style="2" customWidth="1"/>
    <col min="10249" max="10496" width="9" style="2"/>
    <col min="10497" max="10497" width="25.625" style="2" customWidth="1"/>
    <col min="10498" max="10498" width="13.25" style="2" customWidth="1"/>
    <col min="10499" max="10500" width="10.75" style="2" customWidth="1"/>
    <col min="10501" max="10501" width="25.625" style="2" customWidth="1"/>
    <col min="10502" max="10502" width="13" style="2" customWidth="1"/>
    <col min="10503" max="10503" width="10.75" style="2" customWidth="1"/>
    <col min="10504" max="10504" width="10.375" style="2" customWidth="1"/>
    <col min="10505" max="10752" width="9" style="2"/>
    <col min="10753" max="10753" width="25.625" style="2" customWidth="1"/>
    <col min="10754" max="10754" width="13.25" style="2" customWidth="1"/>
    <col min="10755" max="10756" width="10.75" style="2" customWidth="1"/>
    <col min="10757" max="10757" width="25.625" style="2" customWidth="1"/>
    <col min="10758" max="10758" width="13" style="2" customWidth="1"/>
    <col min="10759" max="10759" width="10.75" style="2" customWidth="1"/>
    <col min="10760" max="10760" width="10.375" style="2" customWidth="1"/>
    <col min="10761" max="11008" width="9" style="2"/>
    <col min="11009" max="11009" width="25.625" style="2" customWidth="1"/>
    <col min="11010" max="11010" width="13.25" style="2" customWidth="1"/>
    <col min="11011" max="11012" width="10.75" style="2" customWidth="1"/>
    <col min="11013" max="11013" width="25.625" style="2" customWidth="1"/>
    <col min="11014" max="11014" width="13" style="2" customWidth="1"/>
    <col min="11015" max="11015" width="10.75" style="2" customWidth="1"/>
    <col min="11016" max="11016" width="10.375" style="2" customWidth="1"/>
    <col min="11017" max="11264" width="10" style="2"/>
    <col min="11265" max="11265" width="25.625" style="2" customWidth="1"/>
    <col min="11266" max="11266" width="13.25" style="2" customWidth="1"/>
    <col min="11267" max="11268" width="10.75" style="2" customWidth="1"/>
    <col min="11269" max="11269" width="25.625" style="2" customWidth="1"/>
    <col min="11270" max="11270" width="13" style="2" customWidth="1"/>
    <col min="11271" max="11271" width="10.75" style="2" customWidth="1"/>
    <col min="11272" max="11272" width="10.375" style="2" customWidth="1"/>
    <col min="11273" max="11520" width="9" style="2"/>
    <col min="11521" max="11521" width="25.625" style="2" customWidth="1"/>
    <col min="11522" max="11522" width="13.25" style="2" customWidth="1"/>
    <col min="11523" max="11524" width="10.75" style="2" customWidth="1"/>
    <col min="11525" max="11525" width="25.625" style="2" customWidth="1"/>
    <col min="11526" max="11526" width="13" style="2" customWidth="1"/>
    <col min="11527" max="11527" width="10.75" style="2" customWidth="1"/>
    <col min="11528" max="11528" width="10.375" style="2" customWidth="1"/>
    <col min="11529" max="11776" width="9" style="2"/>
    <col min="11777" max="11777" width="25.625" style="2" customWidth="1"/>
    <col min="11778" max="11778" width="13.25" style="2" customWidth="1"/>
    <col min="11779" max="11780" width="10.75" style="2" customWidth="1"/>
    <col min="11781" max="11781" width="25.625" style="2" customWidth="1"/>
    <col min="11782" max="11782" width="13" style="2" customWidth="1"/>
    <col min="11783" max="11783" width="10.75" style="2" customWidth="1"/>
    <col min="11784" max="11784" width="10.375" style="2" customWidth="1"/>
    <col min="11785" max="12032" width="9" style="2"/>
    <col min="12033" max="12033" width="25.625" style="2" customWidth="1"/>
    <col min="12034" max="12034" width="13.25" style="2" customWidth="1"/>
    <col min="12035" max="12036" width="10.75" style="2" customWidth="1"/>
    <col min="12037" max="12037" width="25.625" style="2" customWidth="1"/>
    <col min="12038" max="12038" width="13" style="2" customWidth="1"/>
    <col min="12039" max="12039" width="10.75" style="2" customWidth="1"/>
    <col min="12040" max="12040" width="10.375" style="2" customWidth="1"/>
    <col min="12041" max="12288" width="10" style="2"/>
    <col min="12289" max="12289" width="25.625" style="2" customWidth="1"/>
    <col min="12290" max="12290" width="13.25" style="2" customWidth="1"/>
    <col min="12291" max="12292" width="10.75" style="2" customWidth="1"/>
    <col min="12293" max="12293" width="25.625" style="2" customWidth="1"/>
    <col min="12294" max="12294" width="13" style="2" customWidth="1"/>
    <col min="12295" max="12295" width="10.75" style="2" customWidth="1"/>
    <col min="12296" max="12296" width="10.375" style="2" customWidth="1"/>
    <col min="12297" max="12544" width="9" style="2"/>
    <col min="12545" max="12545" width="25.625" style="2" customWidth="1"/>
    <col min="12546" max="12546" width="13.25" style="2" customWidth="1"/>
    <col min="12547" max="12548" width="10.75" style="2" customWidth="1"/>
    <col min="12549" max="12549" width="25.625" style="2" customWidth="1"/>
    <col min="12550" max="12550" width="13" style="2" customWidth="1"/>
    <col min="12551" max="12551" width="10.75" style="2" customWidth="1"/>
    <col min="12552" max="12552" width="10.375" style="2" customWidth="1"/>
    <col min="12553" max="12800" width="9" style="2"/>
    <col min="12801" max="12801" width="25.625" style="2" customWidth="1"/>
    <col min="12802" max="12802" width="13.25" style="2" customWidth="1"/>
    <col min="12803" max="12804" width="10.75" style="2" customWidth="1"/>
    <col min="12805" max="12805" width="25.625" style="2" customWidth="1"/>
    <col min="12806" max="12806" width="13" style="2" customWidth="1"/>
    <col min="12807" max="12807" width="10.75" style="2" customWidth="1"/>
    <col min="12808" max="12808" width="10.375" style="2" customWidth="1"/>
    <col min="12809" max="13056" width="9" style="2"/>
    <col min="13057" max="13057" width="25.625" style="2" customWidth="1"/>
    <col min="13058" max="13058" width="13.25" style="2" customWidth="1"/>
    <col min="13059" max="13060" width="10.75" style="2" customWidth="1"/>
    <col min="13061" max="13061" width="25.625" style="2" customWidth="1"/>
    <col min="13062" max="13062" width="13" style="2" customWidth="1"/>
    <col min="13063" max="13063" width="10.75" style="2" customWidth="1"/>
    <col min="13064" max="13064" width="10.375" style="2" customWidth="1"/>
    <col min="13065" max="13312" width="10" style="2"/>
    <col min="13313" max="13313" width="25.625" style="2" customWidth="1"/>
    <col min="13314" max="13314" width="13.25" style="2" customWidth="1"/>
    <col min="13315" max="13316" width="10.75" style="2" customWidth="1"/>
    <col min="13317" max="13317" width="25.625" style="2" customWidth="1"/>
    <col min="13318" max="13318" width="13" style="2" customWidth="1"/>
    <col min="13319" max="13319" width="10.75" style="2" customWidth="1"/>
    <col min="13320" max="13320" width="10.375" style="2" customWidth="1"/>
    <col min="13321" max="13568" width="9" style="2"/>
    <col min="13569" max="13569" width="25.625" style="2" customWidth="1"/>
    <col min="13570" max="13570" width="13.25" style="2" customWidth="1"/>
    <col min="13571" max="13572" width="10.75" style="2" customWidth="1"/>
    <col min="13573" max="13573" width="25.625" style="2" customWidth="1"/>
    <col min="13574" max="13574" width="13" style="2" customWidth="1"/>
    <col min="13575" max="13575" width="10.75" style="2" customWidth="1"/>
    <col min="13576" max="13576" width="10.375" style="2" customWidth="1"/>
    <col min="13577" max="13824" width="9" style="2"/>
    <col min="13825" max="13825" width="25.625" style="2" customWidth="1"/>
    <col min="13826" max="13826" width="13.25" style="2" customWidth="1"/>
    <col min="13827" max="13828" width="10.75" style="2" customWidth="1"/>
    <col min="13829" max="13829" width="25.625" style="2" customWidth="1"/>
    <col min="13830" max="13830" width="13" style="2" customWidth="1"/>
    <col min="13831" max="13831" width="10.75" style="2" customWidth="1"/>
    <col min="13832" max="13832" width="10.375" style="2" customWidth="1"/>
    <col min="13833" max="14080" width="9" style="2"/>
    <col min="14081" max="14081" width="25.625" style="2" customWidth="1"/>
    <col min="14082" max="14082" width="13.25" style="2" customWidth="1"/>
    <col min="14083" max="14084" width="10.75" style="2" customWidth="1"/>
    <col min="14085" max="14085" width="25.625" style="2" customWidth="1"/>
    <col min="14086" max="14086" width="13" style="2" customWidth="1"/>
    <col min="14087" max="14087" width="10.75" style="2" customWidth="1"/>
    <col min="14088" max="14088" width="10.375" style="2" customWidth="1"/>
    <col min="14089" max="14336" width="10" style="2"/>
    <col min="14337" max="14337" width="25.625" style="2" customWidth="1"/>
    <col min="14338" max="14338" width="13.25" style="2" customWidth="1"/>
    <col min="14339" max="14340" width="10.75" style="2" customWidth="1"/>
    <col min="14341" max="14341" width="25.625" style="2" customWidth="1"/>
    <col min="14342" max="14342" width="13" style="2" customWidth="1"/>
    <col min="14343" max="14343" width="10.75" style="2" customWidth="1"/>
    <col min="14344" max="14344" width="10.375" style="2" customWidth="1"/>
    <col min="14345" max="14592" width="9" style="2"/>
    <col min="14593" max="14593" width="25.625" style="2" customWidth="1"/>
    <col min="14594" max="14594" width="13.25" style="2" customWidth="1"/>
    <col min="14595" max="14596" width="10.75" style="2" customWidth="1"/>
    <col min="14597" max="14597" width="25.625" style="2" customWidth="1"/>
    <col min="14598" max="14598" width="13" style="2" customWidth="1"/>
    <col min="14599" max="14599" width="10.75" style="2" customWidth="1"/>
    <col min="14600" max="14600" width="10.375" style="2" customWidth="1"/>
    <col min="14601" max="14848" width="9" style="2"/>
    <col min="14849" max="14849" width="25.625" style="2" customWidth="1"/>
    <col min="14850" max="14850" width="13.25" style="2" customWidth="1"/>
    <col min="14851" max="14852" width="10.75" style="2" customWidth="1"/>
    <col min="14853" max="14853" width="25.625" style="2" customWidth="1"/>
    <col min="14854" max="14854" width="13" style="2" customWidth="1"/>
    <col min="14855" max="14855" width="10.75" style="2" customWidth="1"/>
    <col min="14856" max="14856" width="10.375" style="2" customWidth="1"/>
    <col min="14857" max="15104" width="9" style="2"/>
    <col min="15105" max="15105" width="25.625" style="2" customWidth="1"/>
    <col min="15106" max="15106" width="13.25" style="2" customWidth="1"/>
    <col min="15107" max="15108" width="10.75" style="2" customWidth="1"/>
    <col min="15109" max="15109" width="25.625" style="2" customWidth="1"/>
    <col min="15110" max="15110" width="13" style="2" customWidth="1"/>
    <col min="15111" max="15111" width="10.75" style="2" customWidth="1"/>
    <col min="15112" max="15112" width="10.375" style="2" customWidth="1"/>
    <col min="15113" max="15360" width="10" style="2"/>
    <col min="15361" max="15361" width="25.625" style="2" customWidth="1"/>
    <col min="15362" max="15362" width="13.25" style="2" customWidth="1"/>
    <col min="15363" max="15364" width="10.75" style="2" customWidth="1"/>
    <col min="15365" max="15365" width="25.625" style="2" customWidth="1"/>
    <col min="15366" max="15366" width="13" style="2" customWidth="1"/>
    <col min="15367" max="15367" width="10.75" style="2" customWidth="1"/>
    <col min="15368" max="15368" width="10.375" style="2" customWidth="1"/>
    <col min="15369" max="15616" width="9" style="2"/>
    <col min="15617" max="15617" width="25.625" style="2" customWidth="1"/>
    <col min="15618" max="15618" width="13.25" style="2" customWidth="1"/>
    <col min="15619" max="15620" width="10.75" style="2" customWidth="1"/>
    <col min="15621" max="15621" width="25.625" style="2" customWidth="1"/>
    <col min="15622" max="15622" width="13" style="2" customWidth="1"/>
    <col min="15623" max="15623" width="10.75" style="2" customWidth="1"/>
    <col min="15624" max="15624" width="10.375" style="2" customWidth="1"/>
    <col min="15625" max="15872" width="9" style="2"/>
    <col min="15873" max="15873" width="25.625" style="2" customWidth="1"/>
    <col min="15874" max="15874" width="13.25" style="2" customWidth="1"/>
    <col min="15875" max="15876" width="10.75" style="2" customWidth="1"/>
    <col min="15877" max="15877" width="25.625" style="2" customWidth="1"/>
    <col min="15878" max="15878" width="13" style="2" customWidth="1"/>
    <col min="15879" max="15879" width="10.75" style="2" customWidth="1"/>
    <col min="15880" max="15880" width="10.375" style="2" customWidth="1"/>
    <col min="15881" max="16128" width="9" style="2"/>
    <col min="16129" max="16129" width="25.625" style="2" customWidth="1"/>
    <col min="16130" max="16130" width="13.25" style="2" customWidth="1"/>
    <col min="16131" max="16132" width="10.75" style="2" customWidth="1"/>
    <col min="16133" max="16133" width="25.625" style="2" customWidth="1"/>
    <col min="16134" max="16134" width="13" style="2" customWidth="1"/>
    <col min="16135" max="16135" width="10.75" style="2" customWidth="1"/>
    <col min="16136" max="16136" width="10.375" style="2" customWidth="1"/>
    <col min="16137" max="16384" width="10" style="2"/>
  </cols>
  <sheetData>
    <row r="1" ht="20.25" spans="1:1">
      <c r="A1" s="3" t="s">
        <v>196</v>
      </c>
    </row>
    <row r="2" ht="24.75" customHeight="1" spans="1:8">
      <c r="A2" s="4" t="s">
        <v>197</v>
      </c>
      <c r="B2" s="4"/>
      <c r="C2" s="4"/>
      <c r="D2" s="4"/>
      <c r="E2" s="4"/>
      <c r="F2" s="4"/>
      <c r="G2" s="4"/>
      <c r="H2" s="4"/>
    </row>
    <row r="3" customHeight="1" spans="1:8">
      <c r="A3" s="5"/>
      <c r="B3" s="5"/>
      <c r="C3" s="5"/>
      <c r="D3" s="5"/>
      <c r="E3" s="5"/>
      <c r="F3" s="6" t="s">
        <v>170</v>
      </c>
      <c r="G3" s="6"/>
      <c r="H3" s="6"/>
    </row>
    <row r="4" s="1" customFormat="1" ht="31.5" customHeight="1" spans="1:8">
      <c r="A4" s="7" t="s">
        <v>76</v>
      </c>
      <c r="B4" s="8" t="s">
        <v>186</v>
      </c>
      <c r="C4" s="9" t="s">
        <v>4</v>
      </c>
      <c r="D4" s="9" t="s">
        <v>194</v>
      </c>
      <c r="E4" s="7" t="s">
        <v>76</v>
      </c>
      <c r="F4" s="8" t="s">
        <v>195</v>
      </c>
      <c r="G4" s="9" t="s">
        <v>4</v>
      </c>
      <c r="H4" s="9" t="s">
        <v>194</v>
      </c>
    </row>
    <row r="5" s="1" customFormat="1" ht="27" customHeight="1" spans="1:8">
      <c r="A5" s="7" t="s">
        <v>79</v>
      </c>
      <c r="B5" s="10">
        <f t="shared" ref="B5:G5" si="0">SUM(B6:B8)</f>
        <v>1000</v>
      </c>
      <c r="C5" s="10">
        <f t="shared" si="0"/>
        <v>1000</v>
      </c>
      <c r="D5" s="10"/>
      <c r="E5" s="7" t="s">
        <v>80</v>
      </c>
      <c r="F5" s="10">
        <f t="shared" si="0"/>
        <v>1000</v>
      </c>
      <c r="G5" s="10">
        <f t="shared" si="0"/>
        <v>1000</v>
      </c>
      <c r="H5" s="10"/>
    </row>
    <row r="6" ht="30" customHeight="1" spans="1:8">
      <c r="A6" s="11" t="s">
        <v>172</v>
      </c>
      <c r="B6" s="10"/>
      <c r="C6" s="10"/>
      <c r="D6" s="10"/>
      <c r="E6" s="11" t="s">
        <v>81</v>
      </c>
      <c r="F6" s="10"/>
      <c r="G6" s="10"/>
      <c r="H6" s="10"/>
    </row>
    <row r="7" ht="30" customHeight="1" spans="1:8">
      <c r="A7" s="11" t="s">
        <v>82</v>
      </c>
      <c r="B7" s="10">
        <v>1000</v>
      </c>
      <c r="C7" s="10">
        <v>1000</v>
      </c>
      <c r="D7" s="12">
        <f>C7/B7-1</f>
        <v>0</v>
      </c>
      <c r="E7" s="13" t="s">
        <v>173</v>
      </c>
      <c r="F7" s="10">
        <v>1000</v>
      </c>
      <c r="G7" s="10">
        <v>1000</v>
      </c>
      <c r="H7" s="12">
        <f>G7/F7-1</f>
        <v>0</v>
      </c>
    </row>
    <row r="8" ht="30" customHeight="1" spans="1:8">
      <c r="A8" s="13" t="s">
        <v>129</v>
      </c>
      <c r="B8" s="10"/>
      <c r="C8" s="10"/>
      <c r="D8" s="10"/>
      <c r="E8" s="14" t="s">
        <v>174</v>
      </c>
      <c r="F8" s="10"/>
      <c r="G8" s="10"/>
      <c r="H8" s="10"/>
    </row>
    <row r="9" ht="30" customHeight="1" spans="1:8">
      <c r="A9" s="15"/>
      <c r="B9" s="16"/>
      <c r="C9" s="16"/>
      <c r="D9" s="16"/>
      <c r="E9" s="15"/>
      <c r="F9" s="16"/>
      <c r="G9" s="16"/>
      <c r="H9" s="10"/>
    </row>
  </sheetData>
  <mergeCells count="2">
    <mergeCell ref="A2:H2"/>
    <mergeCell ref="F3:H3"/>
  </mergeCells>
  <printOptions horizontalCentered="1"/>
  <pageMargins left="0.393055555555556" right="0.313888888888889" top="0.707638888888889" bottom="0.393055555555556" header="0.15625" footer="0.313888888888889"/>
  <pageSetup paperSize="9" orientation="landscape" horizontalDpi="600"/>
  <headerFooter alignWithMargins="0"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I36" sqref="I36"/>
    </sheetView>
  </sheetViews>
  <sheetFormatPr defaultColWidth="40.375" defaultRowHeight="14.25"/>
  <cols>
    <col min="1" max="1" width="33.125" style="100" customWidth="1"/>
    <col min="2" max="4" width="11.375" style="100" customWidth="1"/>
    <col min="5" max="5" width="8.5" style="100" customWidth="1"/>
    <col min="6" max="6" width="30.875" style="100" customWidth="1"/>
    <col min="7" max="10" width="10.25" style="100" customWidth="1"/>
    <col min="11" max="244" width="40.375" style="100"/>
    <col min="245" max="245" width="33.125" style="100" customWidth="1"/>
    <col min="246" max="247" width="13.25" style="100" customWidth="1"/>
    <col min="248" max="248" width="13.375" style="100" customWidth="1"/>
    <col min="249" max="249" width="30.875" style="100" customWidth="1"/>
    <col min="250" max="250" width="13.25" style="100" customWidth="1"/>
    <col min="251" max="251" width="13.375" style="100" customWidth="1"/>
    <col min="252" max="252" width="13" style="100" customWidth="1"/>
    <col min="253" max="253" width="10.875" style="100" customWidth="1"/>
    <col min="254" max="500" width="40.375" style="100"/>
    <col min="501" max="501" width="33.125" style="100" customWidth="1"/>
    <col min="502" max="503" width="13.25" style="100" customWidth="1"/>
    <col min="504" max="504" width="13.375" style="100" customWidth="1"/>
    <col min="505" max="505" width="30.875" style="100" customWidth="1"/>
    <col min="506" max="506" width="13.25" style="100" customWidth="1"/>
    <col min="507" max="507" width="13.375" style="100" customWidth="1"/>
    <col min="508" max="508" width="13" style="100" customWidth="1"/>
    <col min="509" max="509" width="10.875" style="100" customWidth="1"/>
    <col min="510" max="756" width="40.375" style="100"/>
    <col min="757" max="757" width="33.125" style="100" customWidth="1"/>
    <col min="758" max="759" width="13.25" style="100" customWidth="1"/>
    <col min="760" max="760" width="13.375" style="100" customWidth="1"/>
    <col min="761" max="761" width="30.875" style="100" customWidth="1"/>
    <col min="762" max="762" width="13.25" style="100" customWidth="1"/>
    <col min="763" max="763" width="13.375" style="100" customWidth="1"/>
    <col min="764" max="764" width="13" style="100" customWidth="1"/>
    <col min="765" max="765" width="10.875" style="100" customWidth="1"/>
    <col min="766" max="1012" width="40.375" style="100"/>
    <col min="1013" max="1013" width="33.125" style="100" customWidth="1"/>
    <col min="1014" max="1015" width="13.25" style="100" customWidth="1"/>
    <col min="1016" max="1016" width="13.375" style="100" customWidth="1"/>
    <col min="1017" max="1017" width="30.875" style="100" customWidth="1"/>
    <col min="1018" max="1018" width="13.25" style="100" customWidth="1"/>
    <col min="1019" max="1019" width="13.375" style="100" customWidth="1"/>
    <col min="1020" max="1020" width="13" style="100" customWidth="1"/>
    <col min="1021" max="1021" width="10.875" style="100" customWidth="1"/>
    <col min="1022" max="1268" width="40.375" style="100"/>
    <col min="1269" max="1269" width="33.125" style="100" customWidth="1"/>
    <col min="1270" max="1271" width="13.25" style="100" customWidth="1"/>
    <col min="1272" max="1272" width="13.375" style="100" customWidth="1"/>
    <col min="1273" max="1273" width="30.875" style="100" customWidth="1"/>
    <col min="1274" max="1274" width="13.25" style="100" customWidth="1"/>
    <col min="1275" max="1275" width="13.375" style="100" customWidth="1"/>
    <col min="1276" max="1276" width="13" style="100" customWidth="1"/>
    <col min="1277" max="1277" width="10.875" style="100" customWidth="1"/>
    <col min="1278" max="1524" width="40.375" style="100"/>
    <col min="1525" max="1525" width="33.125" style="100" customWidth="1"/>
    <col min="1526" max="1527" width="13.25" style="100" customWidth="1"/>
    <col min="1528" max="1528" width="13.375" style="100" customWidth="1"/>
    <col min="1529" max="1529" width="30.875" style="100" customWidth="1"/>
    <col min="1530" max="1530" width="13.25" style="100" customWidth="1"/>
    <col min="1531" max="1531" width="13.375" style="100" customWidth="1"/>
    <col min="1532" max="1532" width="13" style="100" customWidth="1"/>
    <col min="1533" max="1533" width="10.875" style="100" customWidth="1"/>
    <col min="1534" max="1780" width="40.375" style="100"/>
    <col min="1781" max="1781" width="33.125" style="100" customWidth="1"/>
    <col min="1782" max="1783" width="13.25" style="100" customWidth="1"/>
    <col min="1784" max="1784" width="13.375" style="100" customWidth="1"/>
    <col min="1785" max="1785" width="30.875" style="100" customWidth="1"/>
    <col min="1786" max="1786" width="13.25" style="100" customWidth="1"/>
    <col min="1787" max="1787" width="13.375" style="100" customWidth="1"/>
    <col min="1788" max="1788" width="13" style="100" customWidth="1"/>
    <col min="1789" max="1789" width="10.875" style="100" customWidth="1"/>
    <col min="1790" max="2036" width="40.375" style="100"/>
    <col min="2037" max="2037" width="33.125" style="100" customWidth="1"/>
    <col min="2038" max="2039" width="13.25" style="100" customWidth="1"/>
    <col min="2040" max="2040" width="13.375" style="100" customWidth="1"/>
    <col min="2041" max="2041" width="30.875" style="100" customWidth="1"/>
    <col min="2042" max="2042" width="13.25" style="100" customWidth="1"/>
    <col min="2043" max="2043" width="13.375" style="100" customWidth="1"/>
    <col min="2044" max="2044" width="13" style="100" customWidth="1"/>
    <col min="2045" max="2045" width="10.875" style="100" customWidth="1"/>
    <col min="2046" max="2292" width="40.375" style="100"/>
    <col min="2293" max="2293" width="33.125" style="100" customWidth="1"/>
    <col min="2294" max="2295" width="13.25" style="100" customWidth="1"/>
    <col min="2296" max="2296" width="13.375" style="100" customWidth="1"/>
    <col min="2297" max="2297" width="30.875" style="100" customWidth="1"/>
    <col min="2298" max="2298" width="13.25" style="100" customWidth="1"/>
    <col min="2299" max="2299" width="13.375" style="100" customWidth="1"/>
    <col min="2300" max="2300" width="13" style="100" customWidth="1"/>
    <col min="2301" max="2301" width="10.875" style="100" customWidth="1"/>
    <col min="2302" max="2548" width="40.375" style="100"/>
    <col min="2549" max="2549" width="33.125" style="100" customWidth="1"/>
    <col min="2550" max="2551" width="13.25" style="100" customWidth="1"/>
    <col min="2552" max="2552" width="13.375" style="100" customWidth="1"/>
    <col min="2553" max="2553" width="30.875" style="100" customWidth="1"/>
    <col min="2554" max="2554" width="13.25" style="100" customWidth="1"/>
    <col min="2555" max="2555" width="13.375" style="100" customWidth="1"/>
    <col min="2556" max="2556" width="13" style="100" customWidth="1"/>
    <col min="2557" max="2557" width="10.875" style="100" customWidth="1"/>
    <col min="2558" max="2804" width="40.375" style="100"/>
    <col min="2805" max="2805" width="33.125" style="100" customWidth="1"/>
    <col min="2806" max="2807" width="13.25" style="100" customWidth="1"/>
    <col min="2808" max="2808" width="13.375" style="100" customWidth="1"/>
    <col min="2809" max="2809" width="30.875" style="100" customWidth="1"/>
    <col min="2810" max="2810" width="13.25" style="100" customWidth="1"/>
    <col min="2811" max="2811" width="13.375" style="100" customWidth="1"/>
    <col min="2812" max="2812" width="13" style="100" customWidth="1"/>
    <col min="2813" max="2813" width="10.875" style="100" customWidth="1"/>
    <col min="2814" max="3060" width="40.375" style="100"/>
    <col min="3061" max="3061" width="33.125" style="100" customWidth="1"/>
    <col min="3062" max="3063" width="13.25" style="100" customWidth="1"/>
    <col min="3064" max="3064" width="13.375" style="100" customWidth="1"/>
    <col min="3065" max="3065" width="30.875" style="100" customWidth="1"/>
    <col min="3066" max="3066" width="13.25" style="100" customWidth="1"/>
    <col min="3067" max="3067" width="13.375" style="100" customWidth="1"/>
    <col min="3068" max="3068" width="13" style="100" customWidth="1"/>
    <col min="3069" max="3069" width="10.875" style="100" customWidth="1"/>
    <col min="3070" max="3316" width="40.375" style="100"/>
    <col min="3317" max="3317" width="33.125" style="100" customWidth="1"/>
    <col min="3318" max="3319" width="13.25" style="100" customWidth="1"/>
    <col min="3320" max="3320" width="13.375" style="100" customWidth="1"/>
    <col min="3321" max="3321" width="30.875" style="100" customWidth="1"/>
    <col min="3322" max="3322" width="13.25" style="100" customWidth="1"/>
    <col min="3323" max="3323" width="13.375" style="100" customWidth="1"/>
    <col min="3324" max="3324" width="13" style="100" customWidth="1"/>
    <col min="3325" max="3325" width="10.875" style="100" customWidth="1"/>
    <col min="3326" max="3572" width="40.375" style="100"/>
    <col min="3573" max="3573" width="33.125" style="100" customWidth="1"/>
    <col min="3574" max="3575" width="13.25" style="100" customWidth="1"/>
    <col min="3576" max="3576" width="13.375" style="100" customWidth="1"/>
    <col min="3577" max="3577" width="30.875" style="100" customWidth="1"/>
    <col min="3578" max="3578" width="13.25" style="100" customWidth="1"/>
    <col min="3579" max="3579" width="13.375" style="100" customWidth="1"/>
    <col min="3580" max="3580" width="13" style="100" customWidth="1"/>
    <col min="3581" max="3581" width="10.875" style="100" customWidth="1"/>
    <col min="3582" max="3828" width="40.375" style="100"/>
    <col min="3829" max="3829" width="33.125" style="100" customWidth="1"/>
    <col min="3830" max="3831" width="13.25" style="100" customWidth="1"/>
    <col min="3832" max="3832" width="13.375" style="100" customWidth="1"/>
    <col min="3833" max="3833" width="30.875" style="100" customWidth="1"/>
    <col min="3834" max="3834" width="13.25" style="100" customWidth="1"/>
    <col min="3835" max="3835" width="13.375" style="100" customWidth="1"/>
    <col min="3836" max="3836" width="13" style="100" customWidth="1"/>
    <col min="3837" max="3837" width="10.875" style="100" customWidth="1"/>
    <col min="3838" max="4084" width="40.375" style="100"/>
    <col min="4085" max="4085" width="33.125" style="100" customWidth="1"/>
    <col min="4086" max="4087" width="13.25" style="100" customWidth="1"/>
    <col min="4088" max="4088" width="13.375" style="100" customWidth="1"/>
    <col min="4089" max="4089" width="30.875" style="100" customWidth="1"/>
    <col min="4090" max="4090" width="13.25" style="100" customWidth="1"/>
    <col min="4091" max="4091" width="13.375" style="100" customWidth="1"/>
    <col min="4092" max="4092" width="13" style="100" customWidth="1"/>
    <col min="4093" max="4093" width="10.875" style="100" customWidth="1"/>
    <col min="4094" max="4340" width="40.375" style="100"/>
    <col min="4341" max="4341" width="33.125" style="100" customWidth="1"/>
    <col min="4342" max="4343" width="13.25" style="100" customWidth="1"/>
    <col min="4344" max="4344" width="13.375" style="100" customWidth="1"/>
    <col min="4345" max="4345" width="30.875" style="100" customWidth="1"/>
    <col min="4346" max="4346" width="13.25" style="100" customWidth="1"/>
    <col min="4347" max="4347" width="13.375" style="100" customWidth="1"/>
    <col min="4348" max="4348" width="13" style="100" customWidth="1"/>
    <col min="4349" max="4349" width="10.875" style="100" customWidth="1"/>
    <col min="4350" max="4596" width="40.375" style="100"/>
    <col min="4597" max="4597" width="33.125" style="100" customWidth="1"/>
    <col min="4598" max="4599" width="13.25" style="100" customWidth="1"/>
    <col min="4600" max="4600" width="13.375" style="100" customWidth="1"/>
    <col min="4601" max="4601" width="30.875" style="100" customWidth="1"/>
    <col min="4602" max="4602" width="13.25" style="100" customWidth="1"/>
    <col min="4603" max="4603" width="13.375" style="100" customWidth="1"/>
    <col min="4604" max="4604" width="13" style="100" customWidth="1"/>
    <col min="4605" max="4605" width="10.875" style="100" customWidth="1"/>
    <col min="4606" max="4852" width="40.375" style="100"/>
    <col min="4853" max="4853" width="33.125" style="100" customWidth="1"/>
    <col min="4854" max="4855" width="13.25" style="100" customWidth="1"/>
    <col min="4856" max="4856" width="13.375" style="100" customWidth="1"/>
    <col min="4857" max="4857" width="30.875" style="100" customWidth="1"/>
    <col min="4858" max="4858" width="13.25" style="100" customWidth="1"/>
    <col min="4859" max="4859" width="13.375" style="100" customWidth="1"/>
    <col min="4860" max="4860" width="13" style="100" customWidth="1"/>
    <col min="4861" max="4861" width="10.875" style="100" customWidth="1"/>
    <col min="4862" max="5108" width="40.375" style="100"/>
    <col min="5109" max="5109" width="33.125" style="100" customWidth="1"/>
    <col min="5110" max="5111" width="13.25" style="100" customWidth="1"/>
    <col min="5112" max="5112" width="13.375" style="100" customWidth="1"/>
    <col min="5113" max="5113" width="30.875" style="100" customWidth="1"/>
    <col min="5114" max="5114" width="13.25" style="100" customWidth="1"/>
    <col min="5115" max="5115" width="13.375" style="100" customWidth="1"/>
    <col min="5116" max="5116" width="13" style="100" customWidth="1"/>
    <col min="5117" max="5117" width="10.875" style="100" customWidth="1"/>
    <col min="5118" max="5364" width="40.375" style="100"/>
    <col min="5365" max="5365" width="33.125" style="100" customWidth="1"/>
    <col min="5366" max="5367" width="13.25" style="100" customWidth="1"/>
    <col min="5368" max="5368" width="13.375" style="100" customWidth="1"/>
    <col min="5369" max="5369" width="30.875" style="100" customWidth="1"/>
    <col min="5370" max="5370" width="13.25" style="100" customWidth="1"/>
    <col min="5371" max="5371" width="13.375" style="100" customWidth="1"/>
    <col min="5372" max="5372" width="13" style="100" customWidth="1"/>
    <col min="5373" max="5373" width="10.875" style="100" customWidth="1"/>
    <col min="5374" max="5620" width="40.375" style="100"/>
    <col min="5621" max="5621" width="33.125" style="100" customWidth="1"/>
    <col min="5622" max="5623" width="13.25" style="100" customWidth="1"/>
    <col min="5624" max="5624" width="13.375" style="100" customWidth="1"/>
    <col min="5625" max="5625" width="30.875" style="100" customWidth="1"/>
    <col min="5626" max="5626" width="13.25" style="100" customWidth="1"/>
    <col min="5627" max="5627" width="13.375" style="100" customWidth="1"/>
    <col min="5628" max="5628" width="13" style="100" customWidth="1"/>
    <col min="5629" max="5629" width="10.875" style="100" customWidth="1"/>
    <col min="5630" max="5876" width="40.375" style="100"/>
    <col min="5877" max="5877" width="33.125" style="100" customWidth="1"/>
    <col min="5878" max="5879" width="13.25" style="100" customWidth="1"/>
    <col min="5880" max="5880" width="13.375" style="100" customWidth="1"/>
    <col min="5881" max="5881" width="30.875" style="100" customWidth="1"/>
    <col min="5882" max="5882" width="13.25" style="100" customWidth="1"/>
    <col min="5883" max="5883" width="13.375" style="100" customWidth="1"/>
    <col min="5884" max="5884" width="13" style="100" customWidth="1"/>
    <col min="5885" max="5885" width="10.875" style="100" customWidth="1"/>
    <col min="5886" max="6132" width="40.375" style="100"/>
    <col min="6133" max="6133" width="33.125" style="100" customWidth="1"/>
    <col min="6134" max="6135" width="13.25" style="100" customWidth="1"/>
    <col min="6136" max="6136" width="13.375" style="100" customWidth="1"/>
    <col min="6137" max="6137" width="30.875" style="100" customWidth="1"/>
    <col min="6138" max="6138" width="13.25" style="100" customWidth="1"/>
    <col min="6139" max="6139" width="13.375" style="100" customWidth="1"/>
    <col min="6140" max="6140" width="13" style="100" customWidth="1"/>
    <col min="6141" max="6141" width="10.875" style="100" customWidth="1"/>
    <col min="6142" max="6388" width="40.375" style="100"/>
    <col min="6389" max="6389" width="33.125" style="100" customWidth="1"/>
    <col min="6390" max="6391" width="13.25" style="100" customWidth="1"/>
    <col min="6392" max="6392" width="13.375" style="100" customWidth="1"/>
    <col min="6393" max="6393" width="30.875" style="100" customWidth="1"/>
    <col min="6394" max="6394" width="13.25" style="100" customWidth="1"/>
    <col min="6395" max="6395" width="13.375" style="100" customWidth="1"/>
    <col min="6396" max="6396" width="13" style="100" customWidth="1"/>
    <col min="6397" max="6397" width="10.875" style="100" customWidth="1"/>
    <col min="6398" max="6644" width="40.375" style="100"/>
    <col min="6645" max="6645" width="33.125" style="100" customWidth="1"/>
    <col min="6646" max="6647" width="13.25" style="100" customWidth="1"/>
    <col min="6648" max="6648" width="13.375" style="100" customWidth="1"/>
    <col min="6649" max="6649" width="30.875" style="100" customWidth="1"/>
    <col min="6650" max="6650" width="13.25" style="100" customWidth="1"/>
    <col min="6651" max="6651" width="13.375" style="100" customWidth="1"/>
    <col min="6652" max="6652" width="13" style="100" customWidth="1"/>
    <col min="6653" max="6653" width="10.875" style="100" customWidth="1"/>
    <col min="6654" max="6900" width="40.375" style="100"/>
    <col min="6901" max="6901" width="33.125" style="100" customWidth="1"/>
    <col min="6902" max="6903" width="13.25" style="100" customWidth="1"/>
    <col min="6904" max="6904" width="13.375" style="100" customWidth="1"/>
    <col min="6905" max="6905" width="30.875" style="100" customWidth="1"/>
    <col min="6906" max="6906" width="13.25" style="100" customWidth="1"/>
    <col min="6907" max="6907" width="13.375" style="100" customWidth="1"/>
    <col min="6908" max="6908" width="13" style="100" customWidth="1"/>
    <col min="6909" max="6909" width="10.875" style="100" customWidth="1"/>
    <col min="6910" max="7156" width="40.375" style="100"/>
    <col min="7157" max="7157" width="33.125" style="100" customWidth="1"/>
    <col min="7158" max="7159" width="13.25" style="100" customWidth="1"/>
    <col min="7160" max="7160" width="13.375" style="100" customWidth="1"/>
    <col min="7161" max="7161" width="30.875" style="100" customWidth="1"/>
    <col min="7162" max="7162" width="13.25" style="100" customWidth="1"/>
    <col min="7163" max="7163" width="13.375" style="100" customWidth="1"/>
    <col min="7164" max="7164" width="13" style="100" customWidth="1"/>
    <col min="7165" max="7165" width="10.875" style="100" customWidth="1"/>
    <col min="7166" max="7412" width="40.375" style="100"/>
    <col min="7413" max="7413" width="33.125" style="100" customWidth="1"/>
    <col min="7414" max="7415" width="13.25" style="100" customWidth="1"/>
    <col min="7416" max="7416" width="13.375" style="100" customWidth="1"/>
    <col min="7417" max="7417" width="30.875" style="100" customWidth="1"/>
    <col min="7418" max="7418" width="13.25" style="100" customWidth="1"/>
    <col min="7419" max="7419" width="13.375" style="100" customWidth="1"/>
    <col min="7420" max="7420" width="13" style="100" customWidth="1"/>
    <col min="7421" max="7421" width="10.875" style="100" customWidth="1"/>
    <col min="7422" max="7668" width="40.375" style="100"/>
    <col min="7669" max="7669" width="33.125" style="100" customWidth="1"/>
    <col min="7670" max="7671" width="13.25" style="100" customWidth="1"/>
    <col min="7672" max="7672" width="13.375" style="100" customWidth="1"/>
    <col min="7673" max="7673" width="30.875" style="100" customWidth="1"/>
    <col min="7674" max="7674" width="13.25" style="100" customWidth="1"/>
    <col min="7675" max="7675" width="13.375" style="100" customWidth="1"/>
    <col min="7676" max="7676" width="13" style="100" customWidth="1"/>
    <col min="7677" max="7677" width="10.875" style="100" customWidth="1"/>
    <col min="7678" max="7924" width="40.375" style="100"/>
    <col min="7925" max="7925" width="33.125" style="100" customWidth="1"/>
    <col min="7926" max="7927" width="13.25" style="100" customWidth="1"/>
    <col min="7928" max="7928" width="13.375" style="100" customWidth="1"/>
    <col min="7929" max="7929" width="30.875" style="100" customWidth="1"/>
    <col min="7930" max="7930" width="13.25" style="100" customWidth="1"/>
    <col min="7931" max="7931" width="13.375" style="100" customWidth="1"/>
    <col min="7932" max="7932" width="13" style="100" customWidth="1"/>
    <col min="7933" max="7933" width="10.875" style="100" customWidth="1"/>
    <col min="7934" max="8180" width="40.375" style="100"/>
    <col min="8181" max="8181" width="33.125" style="100" customWidth="1"/>
    <col min="8182" max="8183" width="13.25" style="100" customWidth="1"/>
    <col min="8184" max="8184" width="13.375" style="100" customWidth="1"/>
    <col min="8185" max="8185" width="30.875" style="100" customWidth="1"/>
    <col min="8186" max="8186" width="13.25" style="100" customWidth="1"/>
    <col min="8187" max="8187" width="13.375" style="100" customWidth="1"/>
    <col min="8188" max="8188" width="13" style="100" customWidth="1"/>
    <col min="8189" max="8189" width="10.875" style="100" customWidth="1"/>
    <col min="8190" max="8436" width="40.375" style="100"/>
    <col min="8437" max="8437" width="33.125" style="100" customWidth="1"/>
    <col min="8438" max="8439" width="13.25" style="100" customWidth="1"/>
    <col min="8440" max="8440" width="13.375" style="100" customWidth="1"/>
    <col min="8441" max="8441" width="30.875" style="100" customWidth="1"/>
    <col min="8442" max="8442" width="13.25" style="100" customWidth="1"/>
    <col min="8443" max="8443" width="13.375" style="100" customWidth="1"/>
    <col min="8444" max="8444" width="13" style="100" customWidth="1"/>
    <col min="8445" max="8445" width="10.875" style="100" customWidth="1"/>
    <col min="8446" max="8692" width="40.375" style="100"/>
    <col min="8693" max="8693" width="33.125" style="100" customWidth="1"/>
    <col min="8694" max="8695" width="13.25" style="100" customWidth="1"/>
    <col min="8696" max="8696" width="13.375" style="100" customWidth="1"/>
    <col min="8697" max="8697" width="30.875" style="100" customWidth="1"/>
    <col min="8698" max="8698" width="13.25" style="100" customWidth="1"/>
    <col min="8699" max="8699" width="13.375" style="100" customWidth="1"/>
    <col min="8700" max="8700" width="13" style="100" customWidth="1"/>
    <col min="8701" max="8701" width="10.875" style="100" customWidth="1"/>
    <col min="8702" max="8948" width="40.375" style="100"/>
    <col min="8949" max="8949" width="33.125" style="100" customWidth="1"/>
    <col min="8950" max="8951" width="13.25" style="100" customWidth="1"/>
    <col min="8952" max="8952" width="13.375" style="100" customWidth="1"/>
    <col min="8953" max="8953" width="30.875" style="100" customWidth="1"/>
    <col min="8954" max="8954" width="13.25" style="100" customWidth="1"/>
    <col min="8955" max="8955" width="13.375" style="100" customWidth="1"/>
    <col min="8956" max="8956" width="13" style="100" customWidth="1"/>
    <col min="8957" max="8957" width="10.875" style="100" customWidth="1"/>
    <col min="8958" max="9204" width="40.375" style="100"/>
    <col min="9205" max="9205" width="33.125" style="100" customWidth="1"/>
    <col min="9206" max="9207" width="13.25" style="100" customWidth="1"/>
    <col min="9208" max="9208" width="13.375" style="100" customWidth="1"/>
    <col min="9209" max="9209" width="30.875" style="100" customWidth="1"/>
    <col min="9210" max="9210" width="13.25" style="100" customWidth="1"/>
    <col min="9211" max="9211" width="13.375" style="100" customWidth="1"/>
    <col min="9212" max="9212" width="13" style="100" customWidth="1"/>
    <col min="9213" max="9213" width="10.875" style="100" customWidth="1"/>
    <col min="9214" max="9460" width="40.375" style="100"/>
    <col min="9461" max="9461" width="33.125" style="100" customWidth="1"/>
    <col min="9462" max="9463" width="13.25" style="100" customWidth="1"/>
    <col min="9464" max="9464" width="13.375" style="100" customWidth="1"/>
    <col min="9465" max="9465" width="30.875" style="100" customWidth="1"/>
    <col min="9466" max="9466" width="13.25" style="100" customWidth="1"/>
    <col min="9467" max="9467" width="13.375" style="100" customWidth="1"/>
    <col min="9468" max="9468" width="13" style="100" customWidth="1"/>
    <col min="9469" max="9469" width="10.875" style="100" customWidth="1"/>
    <col min="9470" max="9716" width="40.375" style="100"/>
    <col min="9717" max="9717" width="33.125" style="100" customWidth="1"/>
    <col min="9718" max="9719" width="13.25" style="100" customWidth="1"/>
    <col min="9720" max="9720" width="13.375" style="100" customWidth="1"/>
    <col min="9721" max="9721" width="30.875" style="100" customWidth="1"/>
    <col min="9722" max="9722" width="13.25" style="100" customWidth="1"/>
    <col min="9723" max="9723" width="13.375" style="100" customWidth="1"/>
    <col min="9724" max="9724" width="13" style="100" customWidth="1"/>
    <col min="9725" max="9725" width="10.875" style="100" customWidth="1"/>
    <col min="9726" max="9972" width="40.375" style="100"/>
    <col min="9973" max="9973" width="33.125" style="100" customWidth="1"/>
    <col min="9974" max="9975" width="13.25" style="100" customWidth="1"/>
    <col min="9976" max="9976" width="13.375" style="100" customWidth="1"/>
    <col min="9977" max="9977" width="30.875" style="100" customWidth="1"/>
    <col min="9978" max="9978" width="13.25" style="100" customWidth="1"/>
    <col min="9979" max="9979" width="13.375" style="100" customWidth="1"/>
    <col min="9980" max="9980" width="13" style="100" customWidth="1"/>
    <col min="9981" max="9981" width="10.875" style="100" customWidth="1"/>
    <col min="9982" max="10228" width="40.375" style="100"/>
    <col min="10229" max="10229" width="33.125" style="100" customWidth="1"/>
    <col min="10230" max="10231" width="13.25" style="100" customWidth="1"/>
    <col min="10232" max="10232" width="13.375" style="100" customWidth="1"/>
    <col min="10233" max="10233" width="30.875" style="100" customWidth="1"/>
    <col min="10234" max="10234" width="13.25" style="100" customWidth="1"/>
    <col min="10235" max="10235" width="13.375" style="100" customWidth="1"/>
    <col min="10236" max="10236" width="13" style="100" customWidth="1"/>
    <col min="10237" max="10237" width="10.875" style="100" customWidth="1"/>
    <col min="10238" max="10484" width="40.375" style="100"/>
    <col min="10485" max="10485" width="33.125" style="100" customWidth="1"/>
    <col min="10486" max="10487" width="13.25" style="100" customWidth="1"/>
    <col min="10488" max="10488" width="13.375" style="100" customWidth="1"/>
    <col min="10489" max="10489" width="30.875" style="100" customWidth="1"/>
    <col min="10490" max="10490" width="13.25" style="100" customWidth="1"/>
    <col min="10491" max="10491" width="13.375" style="100" customWidth="1"/>
    <col min="10492" max="10492" width="13" style="100" customWidth="1"/>
    <col min="10493" max="10493" width="10.875" style="100" customWidth="1"/>
    <col min="10494" max="10740" width="40.375" style="100"/>
    <col min="10741" max="10741" width="33.125" style="100" customWidth="1"/>
    <col min="10742" max="10743" width="13.25" style="100" customWidth="1"/>
    <col min="10744" max="10744" width="13.375" style="100" customWidth="1"/>
    <col min="10745" max="10745" width="30.875" style="100" customWidth="1"/>
    <col min="10746" max="10746" width="13.25" style="100" customWidth="1"/>
    <col min="10747" max="10747" width="13.375" style="100" customWidth="1"/>
    <col min="10748" max="10748" width="13" style="100" customWidth="1"/>
    <col min="10749" max="10749" width="10.875" style="100" customWidth="1"/>
    <col min="10750" max="10996" width="40.375" style="100"/>
    <col min="10997" max="10997" width="33.125" style="100" customWidth="1"/>
    <col min="10998" max="10999" width="13.25" style="100" customWidth="1"/>
    <col min="11000" max="11000" width="13.375" style="100" customWidth="1"/>
    <col min="11001" max="11001" width="30.875" style="100" customWidth="1"/>
    <col min="11002" max="11002" width="13.25" style="100" customWidth="1"/>
    <col min="11003" max="11003" width="13.375" style="100" customWidth="1"/>
    <col min="11004" max="11004" width="13" style="100" customWidth="1"/>
    <col min="11005" max="11005" width="10.875" style="100" customWidth="1"/>
    <col min="11006" max="11252" width="40.375" style="100"/>
    <col min="11253" max="11253" width="33.125" style="100" customWidth="1"/>
    <col min="11254" max="11255" width="13.25" style="100" customWidth="1"/>
    <col min="11256" max="11256" width="13.375" style="100" customWidth="1"/>
    <col min="11257" max="11257" width="30.875" style="100" customWidth="1"/>
    <col min="11258" max="11258" width="13.25" style="100" customWidth="1"/>
    <col min="11259" max="11259" width="13.375" style="100" customWidth="1"/>
    <col min="11260" max="11260" width="13" style="100" customWidth="1"/>
    <col min="11261" max="11261" width="10.875" style="100" customWidth="1"/>
    <col min="11262" max="11508" width="40.375" style="100"/>
    <col min="11509" max="11509" width="33.125" style="100" customWidth="1"/>
    <col min="11510" max="11511" width="13.25" style="100" customWidth="1"/>
    <col min="11512" max="11512" width="13.375" style="100" customWidth="1"/>
    <col min="11513" max="11513" width="30.875" style="100" customWidth="1"/>
    <col min="11514" max="11514" width="13.25" style="100" customWidth="1"/>
    <col min="11515" max="11515" width="13.375" style="100" customWidth="1"/>
    <col min="11516" max="11516" width="13" style="100" customWidth="1"/>
    <col min="11517" max="11517" width="10.875" style="100" customWidth="1"/>
    <col min="11518" max="11764" width="40.375" style="100"/>
    <col min="11765" max="11765" width="33.125" style="100" customWidth="1"/>
    <col min="11766" max="11767" width="13.25" style="100" customWidth="1"/>
    <col min="11768" max="11768" width="13.375" style="100" customWidth="1"/>
    <col min="11769" max="11769" width="30.875" style="100" customWidth="1"/>
    <col min="11770" max="11770" width="13.25" style="100" customWidth="1"/>
    <col min="11771" max="11771" width="13.375" style="100" customWidth="1"/>
    <col min="11772" max="11772" width="13" style="100" customWidth="1"/>
    <col min="11773" max="11773" width="10.875" style="100" customWidth="1"/>
    <col min="11774" max="12020" width="40.375" style="100"/>
    <col min="12021" max="12021" width="33.125" style="100" customWidth="1"/>
    <col min="12022" max="12023" width="13.25" style="100" customWidth="1"/>
    <col min="12024" max="12024" width="13.375" style="100" customWidth="1"/>
    <col min="12025" max="12025" width="30.875" style="100" customWidth="1"/>
    <col min="12026" max="12026" width="13.25" style="100" customWidth="1"/>
    <col min="12027" max="12027" width="13.375" style="100" customWidth="1"/>
    <col min="12028" max="12028" width="13" style="100" customWidth="1"/>
    <col min="12029" max="12029" width="10.875" style="100" customWidth="1"/>
    <col min="12030" max="12276" width="40.375" style="100"/>
    <col min="12277" max="12277" width="33.125" style="100" customWidth="1"/>
    <col min="12278" max="12279" width="13.25" style="100" customWidth="1"/>
    <col min="12280" max="12280" width="13.375" style="100" customWidth="1"/>
    <col min="12281" max="12281" width="30.875" style="100" customWidth="1"/>
    <col min="12282" max="12282" width="13.25" style="100" customWidth="1"/>
    <col min="12283" max="12283" width="13.375" style="100" customWidth="1"/>
    <col min="12284" max="12284" width="13" style="100" customWidth="1"/>
    <col min="12285" max="12285" width="10.875" style="100" customWidth="1"/>
    <col min="12286" max="12532" width="40.375" style="100"/>
    <col min="12533" max="12533" width="33.125" style="100" customWidth="1"/>
    <col min="12534" max="12535" width="13.25" style="100" customWidth="1"/>
    <col min="12536" max="12536" width="13.375" style="100" customWidth="1"/>
    <col min="12537" max="12537" width="30.875" style="100" customWidth="1"/>
    <col min="12538" max="12538" width="13.25" style="100" customWidth="1"/>
    <col min="12539" max="12539" width="13.375" style="100" customWidth="1"/>
    <col min="12540" max="12540" width="13" style="100" customWidth="1"/>
    <col min="12541" max="12541" width="10.875" style="100" customWidth="1"/>
    <col min="12542" max="12788" width="40.375" style="100"/>
    <col min="12789" max="12789" width="33.125" style="100" customWidth="1"/>
    <col min="12790" max="12791" width="13.25" style="100" customWidth="1"/>
    <col min="12792" max="12792" width="13.375" style="100" customWidth="1"/>
    <col min="12793" max="12793" width="30.875" style="100" customWidth="1"/>
    <col min="12794" max="12794" width="13.25" style="100" customWidth="1"/>
    <col min="12795" max="12795" width="13.375" style="100" customWidth="1"/>
    <col min="12796" max="12796" width="13" style="100" customWidth="1"/>
    <col min="12797" max="12797" width="10.875" style="100" customWidth="1"/>
    <col min="12798" max="13044" width="40.375" style="100"/>
    <col min="13045" max="13045" width="33.125" style="100" customWidth="1"/>
    <col min="13046" max="13047" width="13.25" style="100" customWidth="1"/>
    <col min="13048" max="13048" width="13.375" style="100" customWidth="1"/>
    <col min="13049" max="13049" width="30.875" style="100" customWidth="1"/>
    <col min="13050" max="13050" width="13.25" style="100" customWidth="1"/>
    <col min="13051" max="13051" width="13.375" style="100" customWidth="1"/>
    <col min="13052" max="13052" width="13" style="100" customWidth="1"/>
    <col min="13053" max="13053" width="10.875" style="100" customWidth="1"/>
    <col min="13054" max="13300" width="40.375" style="100"/>
    <col min="13301" max="13301" width="33.125" style="100" customWidth="1"/>
    <col min="13302" max="13303" width="13.25" style="100" customWidth="1"/>
    <col min="13304" max="13304" width="13.375" style="100" customWidth="1"/>
    <col min="13305" max="13305" width="30.875" style="100" customWidth="1"/>
    <col min="13306" max="13306" width="13.25" style="100" customWidth="1"/>
    <col min="13307" max="13307" width="13.375" style="100" customWidth="1"/>
    <col min="13308" max="13308" width="13" style="100" customWidth="1"/>
    <col min="13309" max="13309" width="10.875" style="100" customWidth="1"/>
    <col min="13310" max="13556" width="40.375" style="100"/>
    <col min="13557" max="13557" width="33.125" style="100" customWidth="1"/>
    <col min="13558" max="13559" width="13.25" style="100" customWidth="1"/>
    <col min="13560" max="13560" width="13.375" style="100" customWidth="1"/>
    <col min="13561" max="13561" width="30.875" style="100" customWidth="1"/>
    <col min="13562" max="13562" width="13.25" style="100" customWidth="1"/>
    <col min="13563" max="13563" width="13.375" style="100" customWidth="1"/>
    <col min="13564" max="13564" width="13" style="100" customWidth="1"/>
    <col min="13565" max="13565" width="10.875" style="100" customWidth="1"/>
    <col min="13566" max="13812" width="40.375" style="100"/>
    <col min="13813" max="13813" width="33.125" style="100" customWidth="1"/>
    <col min="13814" max="13815" width="13.25" style="100" customWidth="1"/>
    <col min="13816" max="13816" width="13.375" style="100" customWidth="1"/>
    <col min="13817" max="13817" width="30.875" style="100" customWidth="1"/>
    <col min="13818" max="13818" width="13.25" style="100" customWidth="1"/>
    <col min="13819" max="13819" width="13.375" style="100" customWidth="1"/>
    <col min="13820" max="13820" width="13" style="100" customWidth="1"/>
    <col min="13821" max="13821" width="10.875" style="100" customWidth="1"/>
    <col min="13822" max="14068" width="40.375" style="100"/>
    <col min="14069" max="14069" width="33.125" style="100" customWidth="1"/>
    <col min="14070" max="14071" width="13.25" style="100" customWidth="1"/>
    <col min="14072" max="14072" width="13.375" style="100" customWidth="1"/>
    <col min="14073" max="14073" width="30.875" style="100" customWidth="1"/>
    <col min="14074" max="14074" width="13.25" style="100" customWidth="1"/>
    <col min="14075" max="14075" width="13.375" style="100" customWidth="1"/>
    <col min="14076" max="14076" width="13" style="100" customWidth="1"/>
    <col min="14077" max="14077" width="10.875" style="100" customWidth="1"/>
    <col min="14078" max="14324" width="40.375" style="100"/>
    <col min="14325" max="14325" width="33.125" style="100" customWidth="1"/>
    <col min="14326" max="14327" width="13.25" style="100" customWidth="1"/>
    <col min="14328" max="14328" width="13.375" style="100" customWidth="1"/>
    <col min="14329" max="14329" width="30.875" style="100" customWidth="1"/>
    <col min="14330" max="14330" width="13.25" style="100" customWidth="1"/>
    <col min="14331" max="14331" width="13.375" style="100" customWidth="1"/>
    <col min="14332" max="14332" width="13" style="100" customWidth="1"/>
    <col min="14333" max="14333" width="10.875" style="100" customWidth="1"/>
    <col min="14334" max="14580" width="40.375" style="100"/>
    <col min="14581" max="14581" width="33.125" style="100" customWidth="1"/>
    <col min="14582" max="14583" width="13.25" style="100" customWidth="1"/>
    <col min="14584" max="14584" width="13.375" style="100" customWidth="1"/>
    <col min="14585" max="14585" width="30.875" style="100" customWidth="1"/>
    <col min="14586" max="14586" width="13.25" style="100" customWidth="1"/>
    <col min="14587" max="14587" width="13.375" style="100" customWidth="1"/>
    <col min="14588" max="14588" width="13" style="100" customWidth="1"/>
    <col min="14589" max="14589" width="10.875" style="100" customWidth="1"/>
    <col min="14590" max="14836" width="40.375" style="100"/>
    <col min="14837" max="14837" width="33.125" style="100" customWidth="1"/>
    <col min="14838" max="14839" width="13.25" style="100" customWidth="1"/>
    <col min="14840" max="14840" width="13.375" style="100" customWidth="1"/>
    <col min="14841" max="14841" width="30.875" style="100" customWidth="1"/>
    <col min="14842" max="14842" width="13.25" style="100" customWidth="1"/>
    <col min="14843" max="14843" width="13.375" style="100" customWidth="1"/>
    <col min="14844" max="14844" width="13" style="100" customWidth="1"/>
    <col min="14845" max="14845" width="10.875" style="100" customWidth="1"/>
    <col min="14846" max="15092" width="40.375" style="100"/>
    <col min="15093" max="15093" width="33.125" style="100" customWidth="1"/>
    <col min="15094" max="15095" width="13.25" style="100" customWidth="1"/>
    <col min="15096" max="15096" width="13.375" style="100" customWidth="1"/>
    <col min="15097" max="15097" width="30.875" style="100" customWidth="1"/>
    <col min="15098" max="15098" width="13.25" style="100" customWidth="1"/>
    <col min="15099" max="15099" width="13.375" style="100" customWidth="1"/>
    <col min="15100" max="15100" width="13" style="100" customWidth="1"/>
    <col min="15101" max="15101" width="10.875" style="100" customWidth="1"/>
    <col min="15102" max="15348" width="40.375" style="100"/>
    <col min="15349" max="15349" width="33.125" style="100" customWidth="1"/>
    <col min="15350" max="15351" width="13.25" style="100" customWidth="1"/>
    <col min="15352" max="15352" width="13.375" style="100" customWidth="1"/>
    <col min="15353" max="15353" width="30.875" style="100" customWidth="1"/>
    <col min="15354" max="15354" width="13.25" style="100" customWidth="1"/>
    <col min="15355" max="15355" width="13.375" style="100" customWidth="1"/>
    <col min="15356" max="15356" width="13" style="100" customWidth="1"/>
    <col min="15357" max="15357" width="10.875" style="100" customWidth="1"/>
    <col min="15358" max="15604" width="40.375" style="100"/>
    <col min="15605" max="15605" width="33.125" style="100" customWidth="1"/>
    <col min="15606" max="15607" width="13.25" style="100" customWidth="1"/>
    <col min="15608" max="15608" width="13.375" style="100" customWidth="1"/>
    <col min="15609" max="15609" width="30.875" style="100" customWidth="1"/>
    <col min="15610" max="15610" width="13.25" style="100" customWidth="1"/>
    <col min="15611" max="15611" width="13.375" style="100" customWidth="1"/>
    <col min="15612" max="15612" width="13" style="100" customWidth="1"/>
    <col min="15613" max="15613" width="10.875" style="100" customWidth="1"/>
    <col min="15614" max="15860" width="40.375" style="100"/>
    <col min="15861" max="15861" width="33.125" style="100" customWidth="1"/>
    <col min="15862" max="15863" width="13.25" style="100" customWidth="1"/>
    <col min="15864" max="15864" width="13.375" style="100" customWidth="1"/>
    <col min="15865" max="15865" width="30.875" style="100" customWidth="1"/>
    <col min="15866" max="15866" width="13.25" style="100" customWidth="1"/>
    <col min="15867" max="15867" width="13.375" style="100" customWidth="1"/>
    <col min="15868" max="15868" width="13" style="100" customWidth="1"/>
    <col min="15869" max="15869" width="10.875" style="100" customWidth="1"/>
    <col min="15870" max="16116" width="40.375" style="100"/>
    <col min="16117" max="16117" width="33.125" style="100" customWidth="1"/>
    <col min="16118" max="16119" width="13.25" style="100" customWidth="1"/>
    <col min="16120" max="16120" width="13.375" style="100" customWidth="1"/>
    <col min="16121" max="16121" width="30.875" style="100" customWidth="1"/>
    <col min="16122" max="16122" width="13.25" style="100" customWidth="1"/>
    <col min="16123" max="16123" width="13.375" style="100" customWidth="1"/>
    <col min="16124" max="16124" width="13" style="100" customWidth="1"/>
    <col min="16125" max="16125" width="10.875" style="100" customWidth="1"/>
    <col min="16126" max="16384" width="40.375" style="100"/>
  </cols>
  <sheetData>
    <row r="1" ht="20.25" spans="1:1">
      <c r="A1" s="3" t="s">
        <v>74</v>
      </c>
    </row>
    <row r="2" s="97" customFormat="1" ht="27.75" customHeight="1" spans="1:10">
      <c r="A2" s="102" t="s">
        <v>75</v>
      </c>
      <c r="B2" s="102"/>
      <c r="C2" s="102"/>
      <c r="D2" s="102"/>
      <c r="E2" s="102"/>
      <c r="F2" s="102"/>
      <c r="G2" s="102"/>
      <c r="H2" s="102"/>
      <c r="I2" s="102"/>
      <c r="J2" s="102"/>
    </row>
    <row r="3" s="97" customFormat="1" ht="15.75" spans="1:10">
      <c r="A3" s="103"/>
      <c r="B3" s="103"/>
      <c r="C3" s="103"/>
      <c r="D3" s="103"/>
      <c r="E3" s="103"/>
      <c r="F3" s="103"/>
      <c r="G3" s="128"/>
      <c r="H3" s="117" t="s">
        <v>2</v>
      </c>
      <c r="I3" s="126"/>
      <c r="J3" s="126"/>
    </row>
    <row r="4" s="98" customFormat="1" ht="30" spans="1:10">
      <c r="A4" s="129" t="s">
        <v>76</v>
      </c>
      <c r="B4" s="119" t="s">
        <v>4</v>
      </c>
      <c r="C4" s="119" t="s">
        <v>5</v>
      </c>
      <c r="D4" s="105" t="s">
        <v>6</v>
      </c>
      <c r="E4" s="119" t="s">
        <v>77</v>
      </c>
      <c r="F4" s="129" t="s">
        <v>76</v>
      </c>
      <c r="G4" s="119" t="s">
        <v>4</v>
      </c>
      <c r="H4" s="119" t="s">
        <v>5</v>
      </c>
      <c r="I4" s="105" t="s">
        <v>6</v>
      </c>
      <c r="J4" s="119" t="s">
        <v>78</v>
      </c>
    </row>
    <row r="5" s="97" customFormat="1" ht="15.75" spans="1:10">
      <c r="A5" s="129" t="s">
        <v>79</v>
      </c>
      <c r="B5" s="22">
        <f>SUM(B6:B7,B31,B35,B36,B37)</f>
        <v>720411</v>
      </c>
      <c r="C5" s="33">
        <f>SUM(C6:C7,C31,C35,C36,C37)</f>
        <v>914259</v>
      </c>
      <c r="D5" s="33">
        <f>SUM(D6:D7,D31,D35,D36,D37)</f>
        <v>977910</v>
      </c>
      <c r="E5" s="33"/>
      <c r="F5" s="129" t="s">
        <v>80</v>
      </c>
      <c r="G5" s="34">
        <f>SUM(G6,G31:G36)</f>
        <v>720411</v>
      </c>
      <c r="H5" s="34">
        <f>SUM(H6,H31:H36)</f>
        <v>914259</v>
      </c>
      <c r="I5" s="34">
        <f>SUM(I6,I31:I37)</f>
        <v>977910</v>
      </c>
      <c r="J5" s="34"/>
    </row>
    <row r="6" s="97" customFormat="1" ht="15.75" spans="1:10">
      <c r="A6" s="73" t="s">
        <v>11</v>
      </c>
      <c r="B6" s="75"/>
      <c r="C6" s="49">
        <v>1704</v>
      </c>
      <c r="D6" s="49">
        <v>1704</v>
      </c>
      <c r="E6" s="74"/>
      <c r="F6" s="130" t="s">
        <v>81</v>
      </c>
      <c r="G6" s="75">
        <f>SUM(G7:G30)</f>
        <v>510143</v>
      </c>
      <c r="H6" s="75">
        <f>SUM(H7:H30)</f>
        <v>634839</v>
      </c>
      <c r="I6" s="75">
        <f>SUM(I7:I30)</f>
        <v>640465</v>
      </c>
      <c r="J6" s="106">
        <f>I6/552846-1</f>
        <v>0.158487173643293</v>
      </c>
    </row>
    <row r="7" s="97" customFormat="1" ht="15.75" spans="1:10">
      <c r="A7" s="130" t="s">
        <v>82</v>
      </c>
      <c r="B7" s="34">
        <f>SUM(B8,B23)</f>
        <v>223800</v>
      </c>
      <c r="C7" s="33">
        <f>SUM(C8,C23)</f>
        <v>223800</v>
      </c>
      <c r="D7" s="33">
        <f>SUM(D8,D23)</f>
        <v>225660</v>
      </c>
      <c r="E7" s="106">
        <v>0.142</v>
      </c>
      <c r="F7" s="131" t="s">
        <v>83</v>
      </c>
      <c r="G7" s="48">
        <v>26280</v>
      </c>
      <c r="H7" s="67">
        <v>45806</v>
      </c>
      <c r="I7" s="76">
        <v>34922</v>
      </c>
      <c r="J7" s="76"/>
    </row>
    <row r="8" s="97" customFormat="1" ht="15.75" spans="1:10">
      <c r="A8" s="75" t="s">
        <v>84</v>
      </c>
      <c r="B8" s="75">
        <f>SUM(B9:B22)</f>
        <v>157700</v>
      </c>
      <c r="C8" s="74">
        <f>SUM(C9:C22)</f>
        <v>105000</v>
      </c>
      <c r="D8" s="74">
        <f>SUM(D9:D22)</f>
        <v>106859</v>
      </c>
      <c r="E8" s="106">
        <v>-0.198</v>
      </c>
      <c r="F8" s="131" t="s">
        <v>85</v>
      </c>
      <c r="G8" s="48">
        <v>0</v>
      </c>
      <c r="H8" s="67">
        <v>0</v>
      </c>
      <c r="I8" s="76">
        <v>0</v>
      </c>
      <c r="J8" s="76"/>
    </row>
    <row r="9" s="97" customFormat="1" ht="15.75" spans="1:10">
      <c r="A9" s="131" t="s">
        <v>86</v>
      </c>
      <c r="B9" s="79">
        <v>78000</v>
      </c>
      <c r="C9" s="67">
        <v>44000</v>
      </c>
      <c r="D9" s="79">
        <v>45725</v>
      </c>
      <c r="E9" s="132"/>
      <c r="F9" s="131" t="s">
        <v>87</v>
      </c>
      <c r="G9" s="48">
        <v>18746</v>
      </c>
      <c r="H9" s="67">
        <v>20086</v>
      </c>
      <c r="I9" s="76">
        <v>21384</v>
      </c>
      <c r="J9" s="76"/>
    </row>
    <row r="10" s="97" customFormat="1" ht="15.75" spans="1:10">
      <c r="A10" s="131" t="s">
        <v>88</v>
      </c>
      <c r="B10" s="79"/>
      <c r="C10" s="67"/>
      <c r="D10" s="79"/>
      <c r="E10" s="132"/>
      <c r="F10" s="131" t="s">
        <v>89</v>
      </c>
      <c r="G10" s="48">
        <v>146515</v>
      </c>
      <c r="H10" s="67">
        <v>154314</v>
      </c>
      <c r="I10" s="76">
        <v>155456</v>
      </c>
      <c r="J10" s="76"/>
    </row>
    <row r="11" s="97" customFormat="1" ht="15.75" spans="1:10">
      <c r="A11" s="131" t="s">
        <v>90</v>
      </c>
      <c r="B11" s="79">
        <v>20500</v>
      </c>
      <c r="C11" s="67">
        <v>12100</v>
      </c>
      <c r="D11" s="79">
        <v>12208</v>
      </c>
      <c r="E11" s="132"/>
      <c r="F11" s="131" t="s">
        <v>91</v>
      </c>
      <c r="G11" s="48">
        <v>3767</v>
      </c>
      <c r="H11" s="67">
        <v>3800</v>
      </c>
      <c r="I11" s="76">
        <v>3780</v>
      </c>
      <c r="J11" s="76"/>
    </row>
    <row r="12" s="97" customFormat="1" ht="15.75" spans="1:10">
      <c r="A12" s="131" t="s">
        <v>92</v>
      </c>
      <c r="B12" s="79">
        <v>19500</v>
      </c>
      <c r="C12" s="67">
        <v>17300</v>
      </c>
      <c r="D12" s="79">
        <v>17993</v>
      </c>
      <c r="E12" s="132"/>
      <c r="F12" s="131" t="s">
        <v>93</v>
      </c>
      <c r="G12" s="48">
        <v>7526</v>
      </c>
      <c r="H12" s="67">
        <v>8182</v>
      </c>
      <c r="I12" s="76">
        <v>8060</v>
      </c>
      <c r="J12" s="76"/>
    </row>
    <row r="13" s="97" customFormat="1" ht="15.75" spans="1:10">
      <c r="A13" s="131" t="s">
        <v>94</v>
      </c>
      <c r="B13" s="79">
        <v>3800</v>
      </c>
      <c r="C13" s="67">
        <v>2500</v>
      </c>
      <c r="D13" s="79">
        <v>2483</v>
      </c>
      <c r="E13" s="132"/>
      <c r="F13" s="131" t="s">
        <v>95</v>
      </c>
      <c r="G13" s="48">
        <v>76898</v>
      </c>
      <c r="H13" s="67">
        <v>84309</v>
      </c>
      <c r="I13" s="76">
        <v>77713</v>
      </c>
      <c r="J13" s="76"/>
    </row>
    <row r="14" s="97" customFormat="1" ht="15.75" spans="1:10">
      <c r="A14" s="131" t="s">
        <v>96</v>
      </c>
      <c r="B14" s="79">
        <v>6600</v>
      </c>
      <c r="C14" s="67">
        <v>4400</v>
      </c>
      <c r="D14" s="79">
        <v>4358</v>
      </c>
      <c r="E14" s="132"/>
      <c r="F14" s="131" t="s">
        <v>97</v>
      </c>
      <c r="G14" s="81">
        <v>49780</v>
      </c>
      <c r="H14" s="67">
        <v>66656</v>
      </c>
      <c r="I14" s="76">
        <v>52766</v>
      </c>
      <c r="J14" s="76"/>
    </row>
    <row r="15" s="97" customFormat="1" ht="15.75" spans="1:10">
      <c r="A15" s="131" t="s">
        <v>98</v>
      </c>
      <c r="B15" s="79">
        <v>7000</v>
      </c>
      <c r="C15" s="67">
        <v>6200</v>
      </c>
      <c r="D15" s="79">
        <v>5743</v>
      </c>
      <c r="E15" s="132"/>
      <c r="F15" s="131" t="s">
        <v>99</v>
      </c>
      <c r="G15" s="81">
        <v>16331</v>
      </c>
      <c r="H15" s="67">
        <v>25210</v>
      </c>
      <c r="I15" s="76">
        <v>24231</v>
      </c>
      <c r="J15" s="76"/>
    </row>
    <row r="16" s="97" customFormat="1" ht="15.75" spans="1:10">
      <c r="A16" s="131" t="s">
        <v>100</v>
      </c>
      <c r="B16" s="79">
        <v>3000</v>
      </c>
      <c r="C16" s="67">
        <v>2400</v>
      </c>
      <c r="D16" s="79">
        <v>2267</v>
      </c>
      <c r="E16" s="132"/>
      <c r="F16" s="131" t="s">
        <v>101</v>
      </c>
      <c r="G16" s="81">
        <v>4289</v>
      </c>
      <c r="H16" s="67">
        <v>17815</v>
      </c>
      <c r="I16" s="76">
        <v>16697</v>
      </c>
      <c r="J16" s="76"/>
    </row>
    <row r="17" s="97" customFormat="1" ht="15.75" spans="1:10">
      <c r="A17" s="131" t="s">
        <v>102</v>
      </c>
      <c r="B17" s="79">
        <v>3200</v>
      </c>
      <c r="C17" s="67">
        <v>5200</v>
      </c>
      <c r="D17" s="79">
        <v>4303</v>
      </c>
      <c r="E17" s="132"/>
      <c r="F17" s="131" t="s">
        <v>103</v>
      </c>
      <c r="G17" s="81">
        <v>96797</v>
      </c>
      <c r="H17" s="67">
        <v>91552</v>
      </c>
      <c r="I17" s="76">
        <v>83557</v>
      </c>
      <c r="J17" s="76"/>
    </row>
    <row r="18" s="97" customFormat="1" ht="15.75" spans="1:10">
      <c r="A18" s="131" t="s">
        <v>104</v>
      </c>
      <c r="B18" s="79">
        <v>4000</v>
      </c>
      <c r="C18" s="67">
        <v>1700</v>
      </c>
      <c r="D18" s="79">
        <v>1719</v>
      </c>
      <c r="E18" s="132"/>
      <c r="F18" s="131" t="s">
        <v>105</v>
      </c>
      <c r="G18" s="81">
        <v>14682</v>
      </c>
      <c r="H18" s="67">
        <v>36424</v>
      </c>
      <c r="I18" s="76">
        <v>61744</v>
      </c>
      <c r="J18" s="76"/>
    </row>
    <row r="19" s="97" customFormat="1" ht="15.75" spans="1:10">
      <c r="A19" s="131" t="s">
        <v>106</v>
      </c>
      <c r="B19" s="79">
        <v>600</v>
      </c>
      <c r="C19" s="67">
        <v>400</v>
      </c>
      <c r="D19" s="79">
        <v>407</v>
      </c>
      <c r="E19" s="132"/>
      <c r="F19" s="131" t="s">
        <v>107</v>
      </c>
      <c r="G19" s="81">
        <v>5285</v>
      </c>
      <c r="H19" s="67">
        <v>17474</v>
      </c>
      <c r="I19" s="76">
        <v>29842</v>
      </c>
      <c r="J19" s="76"/>
    </row>
    <row r="20" s="97" customFormat="1" ht="15.75" spans="1:10">
      <c r="A20" s="131" t="s">
        <v>108</v>
      </c>
      <c r="B20" s="79">
        <v>3500</v>
      </c>
      <c r="C20" s="67">
        <v>2300</v>
      </c>
      <c r="D20" s="79">
        <v>2277</v>
      </c>
      <c r="E20" s="132"/>
      <c r="F20" s="131" t="s">
        <v>109</v>
      </c>
      <c r="G20" s="81">
        <v>618</v>
      </c>
      <c r="H20" s="67">
        <v>1084</v>
      </c>
      <c r="I20" s="76">
        <v>1957</v>
      </c>
      <c r="J20" s="76"/>
    </row>
    <row r="21" s="97" customFormat="1" ht="15.75" spans="1:10">
      <c r="A21" s="131" t="s">
        <v>110</v>
      </c>
      <c r="B21" s="79">
        <v>8000</v>
      </c>
      <c r="C21" s="67">
        <v>6500</v>
      </c>
      <c r="D21" s="79">
        <v>7381</v>
      </c>
      <c r="E21" s="132"/>
      <c r="F21" s="131" t="s">
        <v>111</v>
      </c>
      <c r="G21" s="81">
        <v>130</v>
      </c>
      <c r="H21" s="67">
        <v>130</v>
      </c>
      <c r="I21" s="76">
        <v>70</v>
      </c>
      <c r="J21" s="76"/>
    </row>
    <row r="22" s="97" customFormat="1" ht="15.75" spans="1:10">
      <c r="A22" s="131" t="s">
        <v>112</v>
      </c>
      <c r="B22" s="47"/>
      <c r="C22" s="79"/>
      <c r="D22" s="79">
        <v>-5</v>
      </c>
      <c r="E22" s="76"/>
      <c r="F22" s="131" t="s">
        <v>113</v>
      </c>
      <c r="G22" s="48">
        <v>0</v>
      </c>
      <c r="H22" s="67">
        <v>0</v>
      </c>
      <c r="I22" s="76">
        <v>0</v>
      </c>
      <c r="J22" s="76"/>
    </row>
    <row r="23" s="97" customFormat="1" ht="15.75" spans="1:10">
      <c r="A23" s="75" t="s">
        <v>114</v>
      </c>
      <c r="B23" s="75">
        <f>SUM(B24:B30)</f>
        <v>66100</v>
      </c>
      <c r="C23" s="74">
        <f>SUM(C24:C30)</f>
        <v>118800</v>
      </c>
      <c r="D23" s="74">
        <f>SUM(D24:D30)</f>
        <v>118801</v>
      </c>
      <c r="E23" s="106">
        <f>D23/60117-1</f>
        <v>0.976163148527039</v>
      </c>
      <c r="F23" s="131" t="s">
        <v>115</v>
      </c>
      <c r="G23" s="48">
        <v>2999</v>
      </c>
      <c r="H23" s="67">
        <v>14549</v>
      </c>
      <c r="I23" s="76">
        <v>8104</v>
      </c>
      <c r="J23" s="76"/>
    </row>
    <row r="24" s="97" customFormat="1" ht="15.75" spans="1:10">
      <c r="A24" s="76" t="s">
        <v>116</v>
      </c>
      <c r="B24" s="79">
        <v>6500</v>
      </c>
      <c r="C24" s="67">
        <v>4383</v>
      </c>
      <c r="D24" s="79">
        <v>4762</v>
      </c>
      <c r="E24" s="76"/>
      <c r="F24" s="131" t="s">
        <v>117</v>
      </c>
      <c r="G24" s="48">
        <v>16033</v>
      </c>
      <c r="H24" s="67">
        <v>28737</v>
      </c>
      <c r="I24" s="76">
        <v>36587</v>
      </c>
      <c r="J24" s="76"/>
    </row>
    <row r="25" s="97" customFormat="1" ht="15.75" spans="1:10">
      <c r="A25" s="76" t="s">
        <v>118</v>
      </c>
      <c r="B25" s="79">
        <v>2907</v>
      </c>
      <c r="C25" s="67">
        <v>1623</v>
      </c>
      <c r="D25" s="79">
        <v>2221</v>
      </c>
      <c r="E25" s="76"/>
      <c r="F25" s="131" t="s">
        <v>119</v>
      </c>
      <c r="G25" s="48">
        <v>607</v>
      </c>
      <c r="H25" s="67">
        <v>607</v>
      </c>
      <c r="I25" s="76">
        <v>762</v>
      </c>
      <c r="J25" s="76"/>
    </row>
    <row r="26" s="97" customFormat="1" ht="15.75" spans="1:10">
      <c r="A26" s="76" t="s">
        <v>120</v>
      </c>
      <c r="B26" s="79">
        <v>3382</v>
      </c>
      <c r="C26" s="67">
        <v>2490</v>
      </c>
      <c r="D26" s="79">
        <v>3310</v>
      </c>
      <c r="E26" s="76"/>
      <c r="F26" s="131" t="s">
        <v>121</v>
      </c>
      <c r="G26" s="48">
        <v>1419</v>
      </c>
      <c r="H26" s="67">
        <v>2083</v>
      </c>
      <c r="I26" s="76">
        <v>7043</v>
      </c>
      <c r="J26" s="76"/>
    </row>
    <row r="27" s="97" customFormat="1" ht="15.75" spans="1:10">
      <c r="A27" s="76" t="s">
        <v>122</v>
      </c>
      <c r="B27" s="79"/>
      <c r="C27" s="67"/>
      <c r="D27" s="79"/>
      <c r="E27" s="76"/>
      <c r="F27" s="131" t="s">
        <v>123</v>
      </c>
      <c r="G27" s="48">
        <v>0</v>
      </c>
      <c r="H27" s="67">
        <v>0</v>
      </c>
      <c r="I27" s="76">
        <v>0</v>
      </c>
      <c r="J27" s="76"/>
    </row>
    <row r="28" s="97" customFormat="1" ht="15.75" spans="1:10">
      <c r="A28" s="76" t="s">
        <v>124</v>
      </c>
      <c r="B28" s="79">
        <v>52121</v>
      </c>
      <c r="C28" s="67">
        <f>75276+33778</f>
        <v>109054</v>
      </c>
      <c r="D28" s="79">
        <v>107258</v>
      </c>
      <c r="E28" s="76"/>
      <c r="F28" s="131" t="s">
        <v>125</v>
      </c>
      <c r="G28" s="48">
        <v>15794</v>
      </c>
      <c r="H28" s="67">
        <v>16014</v>
      </c>
      <c r="I28" s="76">
        <v>15783</v>
      </c>
      <c r="J28" s="76"/>
    </row>
    <row r="29" s="97" customFormat="1" ht="15.75" spans="1:10">
      <c r="A29" s="83" t="s">
        <v>57</v>
      </c>
      <c r="B29" s="79">
        <v>840</v>
      </c>
      <c r="C29" s="67">
        <v>1100</v>
      </c>
      <c r="D29" s="79">
        <v>1100</v>
      </c>
      <c r="E29" s="76"/>
      <c r="F29" s="131" t="s">
        <v>126</v>
      </c>
      <c r="G29" s="48">
        <v>7</v>
      </c>
      <c r="H29" s="67">
        <v>7</v>
      </c>
      <c r="I29" s="75">
        <v>7</v>
      </c>
      <c r="J29" s="76"/>
    </row>
    <row r="30" s="97" customFormat="1" ht="15.75" spans="1:10">
      <c r="A30" s="76" t="s">
        <v>127</v>
      </c>
      <c r="B30" s="79">
        <v>350</v>
      </c>
      <c r="C30" s="67">
        <v>150</v>
      </c>
      <c r="D30" s="79">
        <v>150</v>
      </c>
      <c r="E30" s="76"/>
      <c r="F30" s="131" t="s">
        <v>128</v>
      </c>
      <c r="G30" s="48">
        <v>5640</v>
      </c>
      <c r="H30" s="67">
        <v>0</v>
      </c>
      <c r="I30" s="76"/>
      <c r="J30" s="75"/>
    </row>
    <row r="31" s="97" customFormat="1" ht="15.75" spans="1:10">
      <c r="A31" s="75" t="s">
        <v>129</v>
      </c>
      <c r="B31" s="75">
        <f>SUM(B32:B34)</f>
        <v>278244</v>
      </c>
      <c r="C31" s="74">
        <f>SUM(C32:C34)</f>
        <v>462017</v>
      </c>
      <c r="D31" s="74">
        <f>SUM(D32:D34)</f>
        <v>466773</v>
      </c>
      <c r="E31" s="75"/>
      <c r="F31" s="75" t="s">
        <v>130</v>
      </c>
      <c r="G31" s="11">
        <v>35411</v>
      </c>
      <c r="H31" s="133">
        <v>35563</v>
      </c>
      <c r="I31" s="49">
        <v>29401</v>
      </c>
      <c r="J31" s="75"/>
    </row>
    <row r="32" s="103" customFormat="1" ht="15.75" spans="1:10">
      <c r="A32" s="131" t="s">
        <v>131</v>
      </c>
      <c r="B32" s="79">
        <v>4807</v>
      </c>
      <c r="C32" s="67">
        <v>4807</v>
      </c>
      <c r="D32" s="67">
        <v>4807</v>
      </c>
      <c r="E32" s="76"/>
      <c r="F32" s="130" t="s">
        <v>132</v>
      </c>
      <c r="G32" s="11">
        <v>122000</v>
      </c>
      <c r="H32" s="133">
        <v>122000</v>
      </c>
      <c r="I32" s="74">
        <v>122200</v>
      </c>
      <c r="J32" s="75"/>
    </row>
    <row r="33" s="97" customFormat="1" ht="15.75" spans="1:10">
      <c r="A33" s="131" t="s">
        <v>133</v>
      </c>
      <c r="B33" s="79">
        <v>244316</v>
      </c>
      <c r="C33" s="67">
        <f>375109-85</f>
        <v>375024</v>
      </c>
      <c r="D33" s="67">
        <v>382613</v>
      </c>
      <c r="E33" s="76"/>
      <c r="F33" s="122" t="s">
        <v>134</v>
      </c>
      <c r="G33" s="11"/>
      <c r="H33" s="133">
        <v>44000</v>
      </c>
      <c r="I33" s="75"/>
      <c r="J33" s="75"/>
    </row>
    <row r="34" s="97" customFormat="1" ht="15.75" spans="1:10">
      <c r="A34" s="131" t="s">
        <v>135</v>
      </c>
      <c r="B34" s="79">
        <v>29121</v>
      </c>
      <c r="C34" s="67">
        <v>82186</v>
      </c>
      <c r="D34" s="67">
        <v>79353</v>
      </c>
      <c r="E34" s="76"/>
      <c r="F34" s="134" t="s">
        <v>136</v>
      </c>
      <c r="G34" s="11">
        <f>53441-584</f>
        <v>52857</v>
      </c>
      <c r="H34" s="133">
        <v>77857</v>
      </c>
      <c r="I34" s="75">
        <v>73838</v>
      </c>
      <c r="J34" s="136"/>
    </row>
    <row r="35" s="97" customFormat="1" ht="15.75" spans="1:10">
      <c r="A35" s="75" t="s">
        <v>137</v>
      </c>
      <c r="B35" s="23">
        <v>122000</v>
      </c>
      <c r="C35" s="49">
        <v>166000</v>
      </c>
      <c r="D35" s="49">
        <v>166000</v>
      </c>
      <c r="E35" s="75"/>
      <c r="F35" s="122" t="s">
        <v>138</v>
      </c>
      <c r="G35" s="135"/>
      <c r="H35" s="135"/>
      <c r="I35" s="74">
        <v>42905</v>
      </c>
      <c r="J35" s="76"/>
    </row>
    <row r="36" s="97" customFormat="1" ht="15.75" spans="1:10">
      <c r="A36" s="77" t="s">
        <v>71</v>
      </c>
      <c r="B36" s="23">
        <v>1367</v>
      </c>
      <c r="C36" s="49">
        <v>1367</v>
      </c>
      <c r="D36" s="49">
        <v>899</v>
      </c>
      <c r="E36" s="75"/>
      <c r="F36" s="122" t="s">
        <v>139</v>
      </c>
      <c r="G36" s="76"/>
      <c r="H36" s="76"/>
      <c r="I36" s="76"/>
      <c r="J36" s="76"/>
    </row>
    <row r="37" s="97" customFormat="1" ht="15.75" spans="1:10">
      <c r="A37" s="75" t="s">
        <v>140</v>
      </c>
      <c r="B37" s="23">
        <v>95000</v>
      </c>
      <c r="C37" s="49">
        <v>59371</v>
      </c>
      <c r="D37" s="49">
        <v>116874</v>
      </c>
      <c r="E37" s="75"/>
      <c r="F37" s="85" t="s">
        <v>141</v>
      </c>
      <c r="G37" s="76"/>
      <c r="H37" s="76"/>
      <c r="I37" s="75">
        <v>69101</v>
      </c>
      <c r="J37" s="76"/>
    </row>
  </sheetData>
  <mergeCells count="2">
    <mergeCell ref="A2:J2"/>
    <mergeCell ref="H3:J3"/>
  </mergeCells>
  <printOptions horizontalCentered="1"/>
  <pageMargins left="0.235416666666667" right="0.313888888888889" top="0.354166666666667" bottom="0.393055555555556" header="0.15625" footer="0.118055555555556"/>
  <pageSetup paperSize="9" scale="86" orientation="landscape" horizontalDpi="600"/>
  <headerFooter alignWithMargins="0">
    <oddFooter>&amp;C—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K1" sqref="K$1:N$1048576"/>
    </sheetView>
  </sheetViews>
  <sheetFormatPr defaultColWidth="10" defaultRowHeight="21" customHeight="1"/>
  <cols>
    <col min="1" max="1" width="30.125" style="110" customWidth="1"/>
    <col min="2" max="4" width="11.5" style="110" customWidth="1"/>
    <col min="5" max="5" width="10.125" style="110" customWidth="1"/>
    <col min="6" max="6" width="34.125" style="110" customWidth="1"/>
    <col min="7" max="9" width="11.875" style="110" customWidth="1"/>
    <col min="10" max="10" width="9.75" style="110" customWidth="1"/>
    <col min="11" max="16384" width="10" style="110"/>
  </cols>
  <sheetData>
    <row r="1" s="110" customFormat="1" ht="20.25" spans="1:4">
      <c r="A1" s="3" t="s">
        <v>142</v>
      </c>
      <c r="B1" s="114"/>
      <c r="C1" s="114"/>
      <c r="D1" s="114"/>
    </row>
    <row r="2" s="111" customFormat="1" ht="25.5" customHeight="1" spans="1:10">
      <c r="A2" s="115" t="s">
        <v>143</v>
      </c>
      <c r="B2" s="115"/>
      <c r="C2" s="115"/>
      <c r="D2" s="115"/>
      <c r="E2" s="115"/>
      <c r="F2" s="115"/>
      <c r="G2" s="115"/>
      <c r="H2" s="115"/>
      <c r="I2" s="115"/>
      <c r="J2" s="115"/>
    </row>
    <row r="3" s="111" customFormat="1" customHeight="1" spans="1:10">
      <c r="A3" s="116"/>
      <c r="B3" s="116"/>
      <c r="C3" s="116"/>
      <c r="D3" s="116"/>
      <c r="E3" s="116"/>
      <c r="F3" s="116"/>
      <c r="H3" s="117" t="s">
        <v>2</v>
      </c>
      <c r="I3" s="126"/>
      <c r="J3" s="126"/>
    </row>
    <row r="4" s="112" customFormat="1" ht="40.5" customHeight="1" spans="1:10">
      <c r="A4" s="118" t="s">
        <v>76</v>
      </c>
      <c r="B4" s="119" t="s">
        <v>4</v>
      </c>
      <c r="C4" s="119" t="s">
        <v>5</v>
      </c>
      <c r="D4" s="105" t="s">
        <v>6</v>
      </c>
      <c r="E4" s="119" t="s">
        <v>78</v>
      </c>
      <c r="F4" s="118" t="s">
        <v>76</v>
      </c>
      <c r="G4" s="119" t="s">
        <v>4</v>
      </c>
      <c r="H4" s="119" t="s">
        <v>5</v>
      </c>
      <c r="I4" s="105" t="s">
        <v>6</v>
      </c>
      <c r="J4" s="119" t="s">
        <v>78</v>
      </c>
    </row>
    <row r="5" s="112" customFormat="1" ht="27" customHeight="1" spans="1:10">
      <c r="A5" s="118" t="s">
        <v>79</v>
      </c>
      <c r="B5" s="33">
        <f>SUM(B6:B7,B13,B14)</f>
        <v>386956</v>
      </c>
      <c r="C5" s="33">
        <f>SUM(C6:C7,C13,C14)</f>
        <v>544444</v>
      </c>
      <c r="D5" s="33">
        <f>SUM(D6:D7,D13,D14,D15,D16)</f>
        <v>549657</v>
      </c>
      <c r="E5" s="33"/>
      <c r="F5" s="118" t="s">
        <v>80</v>
      </c>
      <c r="G5" s="33">
        <f t="shared" ref="G5:I5" si="0">SUM(G6,G19:G21)</f>
        <v>386956</v>
      </c>
      <c r="H5" s="33">
        <f t="shared" si="0"/>
        <v>544444</v>
      </c>
      <c r="I5" s="33">
        <f>SUM(I6,I19:I22)</f>
        <v>549657</v>
      </c>
      <c r="J5" s="33"/>
    </row>
    <row r="6" s="111" customFormat="1" customHeight="1" spans="1:10">
      <c r="A6" s="44" t="s">
        <v>11</v>
      </c>
      <c r="B6" s="22">
        <v>196210</v>
      </c>
      <c r="C6" s="43">
        <v>192874</v>
      </c>
      <c r="D6" s="43">
        <v>192874</v>
      </c>
      <c r="E6" s="33"/>
      <c r="F6" s="74" t="s">
        <v>81</v>
      </c>
      <c r="G6" s="33">
        <f t="shared" ref="G6:I6" si="1">SUM(G7:G18)</f>
        <v>286858</v>
      </c>
      <c r="H6" s="33">
        <f t="shared" si="1"/>
        <v>479759</v>
      </c>
      <c r="I6" s="33">
        <f t="shared" si="1"/>
        <v>320721</v>
      </c>
      <c r="J6" s="127">
        <f>I6/246924-1</f>
        <v>0.298865237886961</v>
      </c>
    </row>
    <row r="7" s="111" customFormat="1" customHeight="1" spans="1:10">
      <c r="A7" s="74" t="s">
        <v>82</v>
      </c>
      <c r="B7" s="33">
        <f>SUM(B8:B12)</f>
        <v>150000</v>
      </c>
      <c r="C7" s="33">
        <f>SUM(C8:C12)</f>
        <v>81588</v>
      </c>
      <c r="D7" s="33">
        <f>SUM(D8:D12)</f>
        <v>86866</v>
      </c>
      <c r="E7" s="106">
        <f>D7/113399-1</f>
        <v>-0.23397913561848</v>
      </c>
      <c r="F7" s="120" t="s">
        <v>91</v>
      </c>
      <c r="G7" s="26"/>
      <c r="H7" s="45"/>
      <c r="I7" s="40"/>
      <c r="J7" s="40"/>
    </row>
    <row r="8" s="111" customFormat="1" customHeight="1" spans="1:10">
      <c r="A8" s="121" t="s">
        <v>144</v>
      </c>
      <c r="B8" s="26">
        <v>138412</v>
      </c>
      <c r="C8" s="45">
        <v>70000</v>
      </c>
      <c r="D8" s="39">
        <v>71085</v>
      </c>
      <c r="E8" s="106">
        <f>D8/107099-1</f>
        <v>-0.336268312495915</v>
      </c>
      <c r="F8" s="120" t="s">
        <v>93</v>
      </c>
      <c r="G8" s="26">
        <v>69</v>
      </c>
      <c r="H8" s="45">
        <v>69</v>
      </c>
      <c r="I8" s="40"/>
      <c r="J8" s="40"/>
    </row>
    <row r="9" s="111" customFormat="1" customHeight="1" spans="1:10">
      <c r="A9" s="120" t="s">
        <v>145</v>
      </c>
      <c r="B9" s="26">
        <v>11000</v>
      </c>
      <c r="C9" s="45">
        <v>11000</v>
      </c>
      <c r="D9" s="40">
        <v>15418</v>
      </c>
      <c r="E9" s="40"/>
      <c r="F9" s="120" t="s">
        <v>95</v>
      </c>
      <c r="G9" s="26">
        <v>9216</v>
      </c>
      <c r="H9" s="45">
        <v>9230</v>
      </c>
      <c r="I9" s="40">
        <v>900</v>
      </c>
      <c r="J9" s="40"/>
    </row>
    <row r="10" s="111" customFormat="1" customHeight="1" spans="1:10">
      <c r="A10" s="120" t="s">
        <v>146</v>
      </c>
      <c r="B10" s="26">
        <v>308</v>
      </c>
      <c r="C10" s="45">
        <v>308</v>
      </c>
      <c r="D10" s="40">
        <v>300</v>
      </c>
      <c r="E10" s="40"/>
      <c r="F10" s="120" t="s">
        <v>101</v>
      </c>
      <c r="G10" s="26">
        <v>146142</v>
      </c>
      <c r="H10" s="45">
        <v>177747</v>
      </c>
      <c r="I10" s="40">
        <v>122490</v>
      </c>
      <c r="J10" s="40"/>
    </row>
    <row r="11" s="111" customFormat="1" customHeight="1" spans="1:10">
      <c r="A11" s="120" t="s">
        <v>147</v>
      </c>
      <c r="B11" s="26">
        <v>100</v>
      </c>
      <c r="C11" s="45">
        <v>100</v>
      </c>
      <c r="D11" s="40">
        <v>63</v>
      </c>
      <c r="E11" s="40"/>
      <c r="F11" s="120" t="s">
        <v>103</v>
      </c>
      <c r="G11" s="26">
        <v>103738</v>
      </c>
      <c r="H11" s="45">
        <v>132193</v>
      </c>
      <c r="I11" s="40">
        <v>43532</v>
      </c>
      <c r="J11" s="40"/>
    </row>
    <row r="12" s="111" customFormat="1" customHeight="1" spans="1:10">
      <c r="A12" s="120" t="s">
        <v>148</v>
      </c>
      <c r="B12" s="26">
        <v>180</v>
      </c>
      <c r="C12" s="45">
        <v>180</v>
      </c>
      <c r="D12" s="40"/>
      <c r="E12" s="40"/>
      <c r="F12" s="120" t="s">
        <v>105</v>
      </c>
      <c r="G12" s="26"/>
      <c r="H12" s="45"/>
      <c r="I12" s="40"/>
      <c r="J12" s="40"/>
    </row>
    <row r="13" s="111" customFormat="1" customHeight="1" spans="1:10">
      <c r="A13" s="122" t="s">
        <v>129</v>
      </c>
      <c r="B13" s="22">
        <v>36746</v>
      </c>
      <c r="C13" s="43">
        <v>65982</v>
      </c>
      <c r="D13" s="42">
        <v>65917</v>
      </c>
      <c r="E13" s="33"/>
      <c r="F13" s="120" t="s">
        <v>107</v>
      </c>
      <c r="G13" s="26"/>
      <c r="H13" s="45"/>
      <c r="I13" s="40"/>
      <c r="J13" s="40"/>
    </row>
    <row r="14" s="111" customFormat="1" customHeight="1" spans="1:10">
      <c r="A14" s="74" t="s">
        <v>137</v>
      </c>
      <c r="B14" s="22">
        <v>4000</v>
      </c>
      <c r="C14" s="43">
        <v>204000</v>
      </c>
      <c r="D14" s="43">
        <v>204000</v>
      </c>
      <c r="E14" s="33"/>
      <c r="F14" s="120" t="s">
        <v>109</v>
      </c>
      <c r="G14" s="26"/>
      <c r="H14" s="45"/>
      <c r="I14" s="40"/>
      <c r="J14" s="40"/>
    </row>
    <row r="15" s="113" customFormat="1" customHeight="1" spans="1:10">
      <c r="A15" s="74" t="s">
        <v>149</v>
      </c>
      <c r="B15" s="33"/>
      <c r="C15" s="33"/>
      <c r="D15" s="33"/>
      <c r="E15" s="33"/>
      <c r="F15" s="120" t="s">
        <v>123</v>
      </c>
      <c r="G15" s="40">
        <v>6265</v>
      </c>
      <c r="H15" s="45">
        <v>136216</v>
      </c>
      <c r="I15" s="40">
        <v>129496</v>
      </c>
      <c r="J15" s="40"/>
    </row>
    <row r="16" s="111" customFormat="1" customHeight="1" spans="1:10">
      <c r="A16" s="74"/>
      <c r="B16" s="33"/>
      <c r="C16" s="33"/>
      <c r="D16" s="33"/>
      <c r="E16" s="33"/>
      <c r="F16" s="120" t="s">
        <v>150</v>
      </c>
      <c r="G16" s="26">
        <v>1699</v>
      </c>
      <c r="H16" s="45">
        <v>1699</v>
      </c>
      <c r="I16" s="40">
        <v>1699</v>
      </c>
      <c r="J16" s="40"/>
    </row>
    <row r="17" s="111" customFormat="1" customHeight="1" spans="1:10">
      <c r="A17" s="74"/>
      <c r="B17" s="33"/>
      <c r="C17" s="33"/>
      <c r="D17" s="33"/>
      <c r="E17" s="33"/>
      <c r="F17" s="120" t="s">
        <v>125</v>
      </c>
      <c r="G17" s="26">
        <v>19728</v>
      </c>
      <c r="H17" s="45">
        <v>22604</v>
      </c>
      <c r="I17" s="40">
        <v>22603</v>
      </c>
      <c r="J17" s="40"/>
    </row>
    <row r="18" s="111" customFormat="1" customHeight="1" spans="1:10">
      <c r="A18" s="123"/>
      <c r="B18" s="40"/>
      <c r="C18" s="40"/>
      <c r="D18" s="40"/>
      <c r="E18" s="40"/>
      <c r="F18" s="120" t="s">
        <v>151</v>
      </c>
      <c r="G18" s="47">
        <v>1</v>
      </c>
      <c r="H18" s="67">
        <v>1</v>
      </c>
      <c r="I18" s="79">
        <v>1</v>
      </c>
      <c r="J18" s="79"/>
    </row>
    <row r="19" s="111" customFormat="1" customHeight="1" spans="1:10">
      <c r="A19" s="79"/>
      <c r="B19" s="40"/>
      <c r="C19" s="40"/>
      <c r="D19" s="40"/>
      <c r="E19" s="40"/>
      <c r="F19" s="74" t="s">
        <v>130</v>
      </c>
      <c r="G19" s="23">
        <v>2098</v>
      </c>
      <c r="H19" s="49">
        <v>2314</v>
      </c>
      <c r="I19" s="49">
        <v>3773</v>
      </c>
      <c r="J19" s="40"/>
    </row>
    <row r="20" s="111" customFormat="1" customHeight="1" spans="1:10">
      <c r="A20" s="79"/>
      <c r="B20" s="40"/>
      <c r="C20" s="40"/>
      <c r="D20" s="40"/>
      <c r="E20" s="124"/>
      <c r="F20" s="122" t="s">
        <v>152</v>
      </c>
      <c r="G20" s="22">
        <v>94000</v>
      </c>
      <c r="H20" s="49">
        <v>58371</v>
      </c>
      <c r="I20" s="109">
        <v>115874</v>
      </c>
      <c r="J20" s="33"/>
    </row>
    <row r="21" s="111" customFormat="1" customHeight="1" spans="1:10">
      <c r="A21" s="79"/>
      <c r="B21" s="40"/>
      <c r="C21" s="40"/>
      <c r="D21" s="40"/>
      <c r="E21" s="124"/>
      <c r="F21" s="122" t="s">
        <v>153</v>
      </c>
      <c r="G21" s="22">
        <v>4000</v>
      </c>
      <c r="H21" s="42">
        <v>4000</v>
      </c>
      <c r="I21" s="33">
        <v>4000</v>
      </c>
      <c r="J21" s="40"/>
    </row>
    <row r="22" s="111" customFormat="1" customHeight="1" spans="1:10">
      <c r="A22" s="74"/>
      <c r="B22" s="74"/>
      <c r="C22" s="74"/>
      <c r="D22" s="74"/>
      <c r="E22" s="74"/>
      <c r="F22" s="44" t="s">
        <v>154</v>
      </c>
      <c r="G22" s="33">
        <f>B5-G5</f>
        <v>0</v>
      </c>
      <c r="H22" s="33">
        <f>C5-H5</f>
        <v>0</v>
      </c>
      <c r="I22" s="33">
        <v>105289</v>
      </c>
      <c r="J22" s="33"/>
    </row>
    <row r="23" s="110" customFormat="1" customHeight="1" spans="1:10">
      <c r="A23" s="125"/>
      <c r="B23" s="125"/>
      <c r="C23" s="125"/>
      <c r="D23" s="125"/>
      <c r="E23" s="125"/>
      <c r="F23" s="125"/>
      <c r="G23" s="125"/>
      <c r="H23" s="125"/>
      <c r="I23" s="125"/>
      <c r="J23" s="125"/>
    </row>
    <row r="24" s="110" customFormat="1" customHeight="1" spans="1:10">
      <c r="A24" s="125"/>
      <c r="B24" s="125"/>
      <c r="C24" s="125"/>
      <c r="D24" s="125"/>
      <c r="E24" s="125"/>
      <c r="F24" s="125"/>
      <c r="G24" s="125"/>
      <c r="H24" s="125"/>
      <c r="I24" s="125"/>
      <c r="J24" s="125"/>
    </row>
    <row r="25" s="110" customFormat="1" customHeight="1" spans="1:10">
      <c r="A25" s="125"/>
      <c r="B25" s="125"/>
      <c r="C25" s="125"/>
      <c r="D25" s="125"/>
      <c r="E25" s="125"/>
      <c r="F25" s="125"/>
      <c r="G25" s="125"/>
      <c r="H25" s="125"/>
      <c r="I25" s="125"/>
      <c r="J25" s="125"/>
    </row>
    <row r="26" s="110" customFormat="1" customHeight="1" spans="1:10">
      <c r="A26" s="125"/>
      <c r="B26" s="125"/>
      <c r="C26" s="125"/>
      <c r="D26" s="125"/>
      <c r="E26" s="125"/>
      <c r="F26" s="125"/>
      <c r="G26" s="125"/>
      <c r="H26" s="125"/>
      <c r="I26" s="125"/>
      <c r="J26" s="125"/>
    </row>
    <row r="27" s="110" customFormat="1" customHeight="1" spans="1:10">
      <c r="A27" s="125"/>
      <c r="B27" s="125"/>
      <c r="C27" s="125"/>
      <c r="D27" s="125"/>
      <c r="E27" s="125"/>
      <c r="F27" s="125"/>
      <c r="G27" s="125"/>
      <c r="H27" s="125"/>
      <c r="I27" s="125"/>
      <c r="J27" s="125"/>
    </row>
    <row r="28" s="110" customFormat="1" customHeight="1" spans="1:10">
      <c r="A28" s="125"/>
      <c r="B28" s="125"/>
      <c r="C28" s="125"/>
      <c r="D28" s="125"/>
      <c r="E28" s="125"/>
      <c r="F28" s="125"/>
      <c r="G28" s="125"/>
      <c r="H28" s="125"/>
      <c r="I28" s="125"/>
      <c r="J28" s="125"/>
    </row>
    <row r="29" s="110" customFormat="1" customHeight="1" spans="1:10">
      <c r="A29" s="125"/>
      <c r="B29" s="125"/>
      <c r="C29" s="125"/>
      <c r="D29" s="125"/>
      <c r="E29" s="125"/>
      <c r="F29" s="125"/>
      <c r="G29" s="125"/>
      <c r="H29" s="125"/>
      <c r="I29" s="125"/>
      <c r="J29" s="125"/>
    </row>
    <row r="30" s="110" customFormat="1" customHeight="1" spans="1:10">
      <c r="A30" s="125"/>
      <c r="B30" s="125"/>
      <c r="C30" s="125"/>
      <c r="D30" s="125"/>
      <c r="E30" s="125"/>
      <c r="F30" s="125"/>
      <c r="G30" s="125"/>
      <c r="H30" s="125"/>
      <c r="I30" s="125"/>
      <c r="J30" s="125"/>
    </row>
    <row r="31" s="110" customFormat="1" customHeight="1" spans="1:10">
      <c r="A31" s="125"/>
      <c r="B31" s="125"/>
      <c r="C31" s="125"/>
      <c r="D31" s="125"/>
      <c r="E31" s="125"/>
      <c r="F31" s="125"/>
      <c r="G31" s="125"/>
      <c r="H31" s="125"/>
      <c r="I31" s="125"/>
      <c r="J31" s="125"/>
    </row>
    <row r="32" s="110" customFormat="1" customHeight="1" spans="1:10">
      <c r="A32" s="125"/>
      <c r="B32" s="125"/>
      <c r="C32" s="125"/>
      <c r="D32" s="125"/>
      <c r="E32" s="125"/>
      <c r="F32" s="125"/>
      <c r="G32" s="125"/>
      <c r="H32" s="125"/>
      <c r="I32" s="125"/>
      <c r="J32" s="125"/>
    </row>
    <row r="33" s="110" customFormat="1" customHeight="1" spans="1:10">
      <c r="A33" s="125"/>
      <c r="B33" s="125"/>
      <c r="C33" s="125"/>
      <c r="D33" s="125"/>
      <c r="E33" s="125"/>
      <c r="F33" s="125"/>
      <c r="G33" s="125"/>
      <c r="H33" s="125"/>
      <c r="I33" s="125"/>
      <c r="J33" s="125"/>
    </row>
    <row r="34" s="110" customFormat="1" customHeight="1" spans="1:10">
      <c r="A34" s="125"/>
      <c r="B34" s="125"/>
      <c r="C34" s="125"/>
      <c r="D34" s="125"/>
      <c r="E34" s="125"/>
      <c r="F34" s="125"/>
      <c r="G34" s="125"/>
      <c r="H34" s="125"/>
      <c r="I34" s="125"/>
      <c r="J34" s="125"/>
    </row>
    <row r="35" s="110" customFormat="1" customHeight="1" spans="1:10">
      <c r="A35" s="125"/>
      <c r="B35" s="125"/>
      <c r="C35" s="125"/>
      <c r="D35" s="125"/>
      <c r="E35" s="125"/>
      <c r="F35" s="125"/>
      <c r="G35" s="125"/>
      <c r="H35" s="125"/>
      <c r="I35" s="125"/>
      <c r="J35" s="125"/>
    </row>
    <row r="36" s="110" customFormat="1" customHeight="1" spans="1:10">
      <c r="A36" s="125"/>
      <c r="B36" s="125"/>
      <c r="C36" s="125"/>
      <c r="D36" s="125"/>
      <c r="E36" s="125"/>
      <c r="F36" s="125"/>
      <c r="G36" s="125"/>
      <c r="H36" s="125"/>
      <c r="I36" s="125"/>
      <c r="J36" s="125"/>
    </row>
    <row r="37" s="110" customFormat="1" customHeight="1" spans="1:10">
      <c r="A37" s="125"/>
      <c r="B37" s="125"/>
      <c r="C37" s="125"/>
      <c r="D37" s="125"/>
      <c r="E37" s="125"/>
      <c r="F37" s="125"/>
      <c r="G37" s="125"/>
      <c r="H37" s="125"/>
      <c r="I37" s="125"/>
      <c r="J37" s="125"/>
    </row>
  </sheetData>
  <mergeCells count="2">
    <mergeCell ref="A2:J2"/>
    <mergeCell ref="H3:J3"/>
  </mergeCells>
  <printOptions horizontalCentered="1"/>
  <pageMargins left="0.235416666666667" right="0.15625" top="0.471527777777778" bottom="0.393055555555556" header="0.15625" footer="0.313888888888889"/>
  <pageSetup paperSize="9" scale="85" orientation="landscape" horizontalDpi="600"/>
  <headerFooter alignWithMargins="0">
    <oddFooter>&amp;C—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26" sqref="A26"/>
    </sheetView>
  </sheetViews>
  <sheetFormatPr defaultColWidth="9" defaultRowHeight="21" customHeight="1"/>
  <cols>
    <col min="1" max="1" width="30.375" style="100" customWidth="1"/>
    <col min="2" max="4" width="11.875" style="100" customWidth="1"/>
    <col min="5" max="5" width="10.625" style="100" customWidth="1"/>
    <col min="6" max="6" width="31.5" style="100" customWidth="1"/>
    <col min="7" max="9" width="11.5" style="100" customWidth="1"/>
    <col min="10" max="10" width="10" style="100" customWidth="1"/>
    <col min="11" max="247" width="9" style="100"/>
    <col min="248" max="248" width="30.375" style="100" customWidth="1"/>
    <col min="249" max="249" width="9" style="100" hidden="1" customWidth="1"/>
    <col min="250" max="251" width="12.875" style="100" customWidth="1"/>
    <col min="252" max="252" width="12.125" style="100" customWidth="1"/>
    <col min="253" max="253" width="32.875" style="100" customWidth="1"/>
    <col min="254" max="254" width="9" style="100" hidden="1" customWidth="1"/>
    <col min="255" max="256" width="12.75" style="100" customWidth="1"/>
    <col min="257" max="257" width="11.75" style="100" customWidth="1"/>
    <col min="258" max="503" width="9" style="100"/>
    <col min="504" max="504" width="30.375" style="100" customWidth="1"/>
    <col min="505" max="505" width="9" style="100" hidden="1" customWidth="1"/>
    <col min="506" max="507" width="12.875" style="100" customWidth="1"/>
    <col min="508" max="508" width="12.125" style="100" customWidth="1"/>
    <col min="509" max="509" width="32.875" style="100" customWidth="1"/>
    <col min="510" max="510" width="9" style="100" hidden="1" customWidth="1"/>
    <col min="511" max="512" width="12.75" style="100" customWidth="1"/>
    <col min="513" max="513" width="11.75" style="100" customWidth="1"/>
    <col min="514" max="759" width="9" style="100"/>
    <col min="760" max="760" width="30.375" style="100" customWidth="1"/>
    <col min="761" max="761" width="9" style="100" hidden="1" customWidth="1"/>
    <col min="762" max="763" width="12.875" style="100" customWidth="1"/>
    <col min="764" max="764" width="12.125" style="100" customWidth="1"/>
    <col min="765" max="765" width="32.875" style="100" customWidth="1"/>
    <col min="766" max="766" width="9" style="100" hidden="1" customWidth="1"/>
    <col min="767" max="768" width="12.75" style="100" customWidth="1"/>
    <col min="769" max="769" width="11.75" style="100" customWidth="1"/>
    <col min="770" max="1015" width="9" style="100"/>
    <col min="1016" max="1016" width="30.375" style="100" customWidth="1"/>
    <col min="1017" max="1017" width="9" style="100" hidden="1" customWidth="1"/>
    <col min="1018" max="1019" width="12.875" style="100" customWidth="1"/>
    <col min="1020" max="1020" width="12.125" style="100" customWidth="1"/>
    <col min="1021" max="1021" width="32.875" style="100" customWidth="1"/>
    <col min="1022" max="1022" width="9" style="100" hidden="1" customWidth="1"/>
    <col min="1023" max="1024" width="12.75" style="100" customWidth="1"/>
    <col min="1025" max="1025" width="11.75" style="100" customWidth="1"/>
    <col min="1026" max="1271" width="9" style="100"/>
    <col min="1272" max="1272" width="30.375" style="100" customWidth="1"/>
    <col min="1273" max="1273" width="9" style="100" hidden="1" customWidth="1"/>
    <col min="1274" max="1275" width="12.875" style="100" customWidth="1"/>
    <col min="1276" max="1276" width="12.125" style="100" customWidth="1"/>
    <col min="1277" max="1277" width="32.875" style="100" customWidth="1"/>
    <col min="1278" max="1278" width="9" style="100" hidden="1" customWidth="1"/>
    <col min="1279" max="1280" width="12.75" style="100" customWidth="1"/>
    <col min="1281" max="1281" width="11.75" style="100" customWidth="1"/>
    <col min="1282" max="1527" width="9" style="100"/>
    <col min="1528" max="1528" width="30.375" style="100" customWidth="1"/>
    <col min="1529" max="1529" width="9" style="100" hidden="1" customWidth="1"/>
    <col min="1530" max="1531" width="12.875" style="100" customWidth="1"/>
    <col min="1532" max="1532" width="12.125" style="100" customWidth="1"/>
    <col min="1533" max="1533" width="32.875" style="100" customWidth="1"/>
    <col min="1534" max="1534" width="9" style="100" hidden="1" customWidth="1"/>
    <col min="1535" max="1536" width="12.75" style="100" customWidth="1"/>
    <col min="1537" max="1537" width="11.75" style="100" customWidth="1"/>
    <col min="1538" max="1783" width="9" style="100"/>
    <col min="1784" max="1784" width="30.375" style="100" customWidth="1"/>
    <col min="1785" max="1785" width="9" style="100" hidden="1" customWidth="1"/>
    <col min="1786" max="1787" width="12.875" style="100" customWidth="1"/>
    <col min="1788" max="1788" width="12.125" style="100" customWidth="1"/>
    <col min="1789" max="1789" width="32.875" style="100" customWidth="1"/>
    <col min="1790" max="1790" width="9" style="100" hidden="1" customWidth="1"/>
    <col min="1791" max="1792" width="12.75" style="100" customWidth="1"/>
    <col min="1793" max="1793" width="11.75" style="100" customWidth="1"/>
    <col min="1794" max="2039" width="9" style="100"/>
    <col min="2040" max="2040" width="30.375" style="100" customWidth="1"/>
    <col min="2041" max="2041" width="9" style="100" hidden="1" customWidth="1"/>
    <col min="2042" max="2043" width="12.875" style="100" customWidth="1"/>
    <col min="2044" max="2044" width="12.125" style="100" customWidth="1"/>
    <col min="2045" max="2045" width="32.875" style="100" customWidth="1"/>
    <col min="2046" max="2046" width="9" style="100" hidden="1" customWidth="1"/>
    <col min="2047" max="2048" width="12.75" style="100" customWidth="1"/>
    <col min="2049" max="2049" width="11.75" style="100" customWidth="1"/>
    <col min="2050" max="2295" width="9" style="100"/>
    <col min="2296" max="2296" width="30.375" style="100" customWidth="1"/>
    <col min="2297" max="2297" width="9" style="100" hidden="1" customWidth="1"/>
    <col min="2298" max="2299" width="12.875" style="100" customWidth="1"/>
    <col min="2300" max="2300" width="12.125" style="100" customWidth="1"/>
    <col min="2301" max="2301" width="32.875" style="100" customWidth="1"/>
    <col min="2302" max="2302" width="9" style="100" hidden="1" customWidth="1"/>
    <col min="2303" max="2304" width="12.75" style="100" customWidth="1"/>
    <col min="2305" max="2305" width="11.75" style="100" customWidth="1"/>
    <col min="2306" max="2551" width="9" style="100"/>
    <col min="2552" max="2552" width="30.375" style="100" customWidth="1"/>
    <col min="2553" max="2553" width="9" style="100" hidden="1" customWidth="1"/>
    <col min="2554" max="2555" width="12.875" style="100" customWidth="1"/>
    <col min="2556" max="2556" width="12.125" style="100" customWidth="1"/>
    <col min="2557" max="2557" width="32.875" style="100" customWidth="1"/>
    <col min="2558" max="2558" width="9" style="100" hidden="1" customWidth="1"/>
    <col min="2559" max="2560" width="12.75" style="100" customWidth="1"/>
    <col min="2561" max="2561" width="11.75" style="100" customWidth="1"/>
    <col min="2562" max="2807" width="9" style="100"/>
    <col min="2808" max="2808" width="30.375" style="100" customWidth="1"/>
    <col min="2809" max="2809" width="9" style="100" hidden="1" customWidth="1"/>
    <col min="2810" max="2811" width="12.875" style="100" customWidth="1"/>
    <col min="2812" max="2812" width="12.125" style="100" customWidth="1"/>
    <col min="2813" max="2813" width="32.875" style="100" customWidth="1"/>
    <col min="2814" max="2814" width="9" style="100" hidden="1" customWidth="1"/>
    <col min="2815" max="2816" width="12.75" style="100" customWidth="1"/>
    <col min="2817" max="2817" width="11.75" style="100" customWidth="1"/>
    <col min="2818" max="3063" width="9" style="100"/>
    <col min="3064" max="3064" width="30.375" style="100" customWidth="1"/>
    <col min="3065" max="3065" width="9" style="100" hidden="1" customWidth="1"/>
    <col min="3066" max="3067" width="12.875" style="100" customWidth="1"/>
    <col min="3068" max="3068" width="12.125" style="100" customWidth="1"/>
    <col min="3069" max="3069" width="32.875" style="100" customWidth="1"/>
    <col min="3070" max="3070" width="9" style="100" hidden="1" customWidth="1"/>
    <col min="3071" max="3072" width="12.75" style="100" customWidth="1"/>
    <col min="3073" max="3073" width="11.75" style="100" customWidth="1"/>
    <col min="3074" max="3319" width="9" style="100"/>
    <col min="3320" max="3320" width="30.375" style="100" customWidth="1"/>
    <col min="3321" max="3321" width="9" style="100" hidden="1" customWidth="1"/>
    <col min="3322" max="3323" width="12.875" style="100" customWidth="1"/>
    <col min="3324" max="3324" width="12.125" style="100" customWidth="1"/>
    <col min="3325" max="3325" width="32.875" style="100" customWidth="1"/>
    <col min="3326" max="3326" width="9" style="100" hidden="1" customWidth="1"/>
    <col min="3327" max="3328" width="12.75" style="100" customWidth="1"/>
    <col min="3329" max="3329" width="11.75" style="100" customWidth="1"/>
    <col min="3330" max="3575" width="9" style="100"/>
    <col min="3576" max="3576" width="30.375" style="100" customWidth="1"/>
    <col min="3577" max="3577" width="9" style="100" hidden="1" customWidth="1"/>
    <col min="3578" max="3579" width="12.875" style="100" customWidth="1"/>
    <col min="3580" max="3580" width="12.125" style="100" customWidth="1"/>
    <col min="3581" max="3581" width="32.875" style="100" customWidth="1"/>
    <col min="3582" max="3582" width="9" style="100" hidden="1" customWidth="1"/>
    <col min="3583" max="3584" width="12.75" style="100" customWidth="1"/>
    <col min="3585" max="3585" width="11.75" style="100" customWidth="1"/>
    <col min="3586" max="3831" width="9" style="100"/>
    <col min="3832" max="3832" width="30.375" style="100" customWidth="1"/>
    <col min="3833" max="3833" width="9" style="100" hidden="1" customWidth="1"/>
    <col min="3834" max="3835" width="12.875" style="100" customWidth="1"/>
    <col min="3836" max="3836" width="12.125" style="100" customWidth="1"/>
    <col min="3837" max="3837" width="32.875" style="100" customWidth="1"/>
    <col min="3838" max="3838" width="9" style="100" hidden="1" customWidth="1"/>
    <col min="3839" max="3840" width="12.75" style="100" customWidth="1"/>
    <col min="3841" max="3841" width="11.75" style="100" customWidth="1"/>
    <col min="3842" max="4087" width="9" style="100"/>
    <col min="4088" max="4088" width="30.375" style="100" customWidth="1"/>
    <col min="4089" max="4089" width="9" style="100" hidden="1" customWidth="1"/>
    <col min="4090" max="4091" width="12.875" style="100" customWidth="1"/>
    <col min="4092" max="4092" width="12.125" style="100" customWidth="1"/>
    <col min="4093" max="4093" width="32.875" style="100" customWidth="1"/>
    <col min="4094" max="4094" width="9" style="100" hidden="1" customWidth="1"/>
    <col min="4095" max="4096" width="12.75" style="100" customWidth="1"/>
    <col min="4097" max="4097" width="11.75" style="100" customWidth="1"/>
    <col min="4098" max="4343" width="9" style="100"/>
    <col min="4344" max="4344" width="30.375" style="100" customWidth="1"/>
    <col min="4345" max="4345" width="9" style="100" hidden="1" customWidth="1"/>
    <col min="4346" max="4347" width="12.875" style="100" customWidth="1"/>
    <col min="4348" max="4348" width="12.125" style="100" customWidth="1"/>
    <col min="4349" max="4349" width="32.875" style="100" customWidth="1"/>
    <col min="4350" max="4350" width="9" style="100" hidden="1" customWidth="1"/>
    <col min="4351" max="4352" width="12.75" style="100" customWidth="1"/>
    <col min="4353" max="4353" width="11.75" style="100" customWidth="1"/>
    <col min="4354" max="4599" width="9" style="100"/>
    <col min="4600" max="4600" width="30.375" style="100" customWidth="1"/>
    <col min="4601" max="4601" width="9" style="100" hidden="1" customWidth="1"/>
    <col min="4602" max="4603" width="12.875" style="100" customWidth="1"/>
    <col min="4604" max="4604" width="12.125" style="100" customWidth="1"/>
    <col min="4605" max="4605" width="32.875" style="100" customWidth="1"/>
    <col min="4606" max="4606" width="9" style="100" hidden="1" customWidth="1"/>
    <col min="4607" max="4608" width="12.75" style="100" customWidth="1"/>
    <col min="4609" max="4609" width="11.75" style="100" customWidth="1"/>
    <col min="4610" max="4855" width="9" style="100"/>
    <col min="4856" max="4856" width="30.375" style="100" customWidth="1"/>
    <col min="4857" max="4857" width="9" style="100" hidden="1" customWidth="1"/>
    <col min="4858" max="4859" width="12.875" style="100" customWidth="1"/>
    <col min="4860" max="4860" width="12.125" style="100" customWidth="1"/>
    <col min="4861" max="4861" width="32.875" style="100" customWidth="1"/>
    <col min="4862" max="4862" width="9" style="100" hidden="1" customWidth="1"/>
    <col min="4863" max="4864" width="12.75" style="100" customWidth="1"/>
    <col min="4865" max="4865" width="11.75" style="100" customWidth="1"/>
    <col min="4866" max="5111" width="9" style="100"/>
    <col min="5112" max="5112" width="30.375" style="100" customWidth="1"/>
    <col min="5113" max="5113" width="9" style="100" hidden="1" customWidth="1"/>
    <col min="5114" max="5115" width="12.875" style="100" customWidth="1"/>
    <col min="5116" max="5116" width="12.125" style="100" customWidth="1"/>
    <col min="5117" max="5117" width="32.875" style="100" customWidth="1"/>
    <col min="5118" max="5118" width="9" style="100" hidden="1" customWidth="1"/>
    <col min="5119" max="5120" width="12.75" style="100" customWidth="1"/>
    <col min="5121" max="5121" width="11.75" style="100" customWidth="1"/>
    <col min="5122" max="5367" width="9" style="100"/>
    <col min="5368" max="5368" width="30.375" style="100" customWidth="1"/>
    <col min="5369" max="5369" width="9" style="100" hidden="1" customWidth="1"/>
    <col min="5370" max="5371" width="12.875" style="100" customWidth="1"/>
    <col min="5372" max="5372" width="12.125" style="100" customWidth="1"/>
    <col min="5373" max="5373" width="32.875" style="100" customWidth="1"/>
    <col min="5374" max="5374" width="9" style="100" hidden="1" customWidth="1"/>
    <col min="5375" max="5376" width="12.75" style="100" customWidth="1"/>
    <col min="5377" max="5377" width="11.75" style="100" customWidth="1"/>
    <col min="5378" max="5623" width="9" style="100"/>
    <col min="5624" max="5624" width="30.375" style="100" customWidth="1"/>
    <col min="5625" max="5625" width="9" style="100" hidden="1" customWidth="1"/>
    <col min="5626" max="5627" width="12.875" style="100" customWidth="1"/>
    <col min="5628" max="5628" width="12.125" style="100" customWidth="1"/>
    <col min="5629" max="5629" width="32.875" style="100" customWidth="1"/>
    <col min="5630" max="5630" width="9" style="100" hidden="1" customWidth="1"/>
    <col min="5631" max="5632" width="12.75" style="100" customWidth="1"/>
    <col min="5633" max="5633" width="11.75" style="100" customWidth="1"/>
    <col min="5634" max="5879" width="9" style="100"/>
    <col min="5880" max="5880" width="30.375" style="100" customWidth="1"/>
    <col min="5881" max="5881" width="9" style="100" hidden="1" customWidth="1"/>
    <col min="5882" max="5883" width="12.875" style="100" customWidth="1"/>
    <col min="5884" max="5884" width="12.125" style="100" customWidth="1"/>
    <col min="5885" max="5885" width="32.875" style="100" customWidth="1"/>
    <col min="5886" max="5886" width="9" style="100" hidden="1" customWidth="1"/>
    <col min="5887" max="5888" width="12.75" style="100" customWidth="1"/>
    <col min="5889" max="5889" width="11.75" style="100" customWidth="1"/>
    <col min="5890" max="6135" width="9" style="100"/>
    <col min="6136" max="6136" width="30.375" style="100" customWidth="1"/>
    <col min="6137" max="6137" width="9" style="100" hidden="1" customWidth="1"/>
    <col min="6138" max="6139" width="12.875" style="100" customWidth="1"/>
    <col min="6140" max="6140" width="12.125" style="100" customWidth="1"/>
    <col min="6141" max="6141" width="32.875" style="100" customWidth="1"/>
    <col min="6142" max="6142" width="9" style="100" hidden="1" customWidth="1"/>
    <col min="6143" max="6144" width="12.75" style="100" customWidth="1"/>
    <col min="6145" max="6145" width="11.75" style="100" customWidth="1"/>
    <col min="6146" max="6391" width="9" style="100"/>
    <col min="6392" max="6392" width="30.375" style="100" customWidth="1"/>
    <col min="6393" max="6393" width="9" style="100" hidden="1" customWidth="1"/>
    <col min="6394" max="6395" width="12.875" style="100" customWidth="1"/>
    <col min="6396" max="6396" width="12.125" style="100" customWidth="1"/>
    <col min="6397" max="6397" width="32.875" style="100" customWidth="1"/>
    <col min="6398" max="6398" width="9" style="100" hidden="1" customWidth="1"/>
    <col min="6399" max="6400" width="12.75" style="100" customWidth="1"/>
    <col min="6401" max="6401" width="11.75" style="100" customWidth="1"/>
    <col min="6402" max="6647" width="9" style="100"/>
    <col min="6648" max="6648" width="30.375" style="100" customWidth="1"/>
    <col min="6649" max="6649" width="9" style="100" hidden="1" customWidth="1"/>
    <col min="6650" max="6651" width="12.875" style="100" customWidth="1"/>
    <col min="6652" max="6652" width="12.125" style="100" customWidth="1"/>
    <col min="6653" max="6653" width="32.875" style="100" customWidth="1"/>
    <col min="6654" max="6654" width="9" style="100" hidden="1" customWidth="1"/>
    <col min="6655" max="6656" width="12.75" style="100" customWidth="1"/>
    <col min="6657" max="6657" width="11.75" style="100" customWidth="1"/>
    <col min="6658" max="6903" width="9" style="100"/>
    <col min="6904" max="6904" width="30.375" style="100" customWidth="1"/>
    <col min="6905" max="6905" width="9" style="100" hidden="1" customWidth="1"/>
    <col min="6906" max="6907" width="12.875" style="100" customWidth="1"/>
    <col min="6908" max="6908" width="12.125" style="100" customWidth="1"/>
    <col min="6909" max="6909" width="32.875" style="100" customWidth="1"/>
    <col min="6910" max="6910" width="9" style="100" hidden="1" customWidth="1"/>
    <col min="6911" max="6912" width="12.75" style="100" customWidth="1"/>
    <col min="6913" max="6913" width="11.75" style="100" customWidth="1"/>
    <col min="6914" max="7159" width="9" style="100"/>
    <col min="7160" max="7160" width="30.375" style="100" customWidth="1"/>
    <col min="7161" max="7161" width="9" style="100" hidden="1" customWidth="1"/>
    <col min="7162" max="7163" width="12.875" style="100" customWidth="1"/>
    <col min="7164" max="7164" width="12.125" style="100" customWidth="1"/>
    <col min="7165" max="7165" width="32.875" style="100" customWidth="1"/>
    <col min="7166" max="7166" width="9" style="100" hidden="1" customWidth="1"/>
    <col min="7167" max="7168" width="12.75" style="100" customWidth="1"/>
    <col min="7169" max="7169" width="11.75" style="100" customWidth="1"/>
    <col min="7170" max="7415" width="9" style="100"/>
    <col min="7416" max="7416" width="30.375" style="100" customWidth="1"/>
    <col min="7417" max="7417" width="9" style="100" hidden="1" customWidth="1"/>
    <col min="7418" max="7419" width="12.875" style="100" customWidth="1"/>
    <col min="7420" max="7420" width="12.125" style="100" customWidth="1"/>
    <col min="7421" max="7421" width="32.875" style="100" customWidth="1"/>
    <col min="7422" max="7422" width="9" style="100" hidden="1" customWidth="1"/>
    <col min="7423" max="7424" width="12.75" style="100" customWidth="1"/>
    <col min="7425" max="7425" width="11.75" style="100" customWidth="1"/>
    <col min="7426" max="7671" width="9" style="100"/>
    <col min="7672" max="7672" width="30.375" style="100" customWidth="1"/>
    <col min="7673" max="7673" width="9" style="100" hidden="1" customWidth="1"/>
    <col min="7674" max="7675" width="12.875" style="100" customWidth="1"/>
    <col min="7676" max="7676" width="12.125" style="100" customWidth="1"/>
    <col min="7677" max="7677" width="32.875" style="100" customWidth="1"/>
    <col min="7678" max="7678" width="9" style="100" hidden="1" customWidth="1"/>
    <col min="7679" max="7680" width="12.75" style="100" customWidth="1"/>
    <col min="7681" max="7681" width="11.75" style="100" customWidth="1"/>
    <col min="7682" max="7927" width="9" style="100"/>
    <col min="7928" max="7928" width="30.375" style="100" customWidth="1"/>
    <col min="7929" max="7929" width="9" style="100" hidden="1" customWidth="1"/>
    <col min="7930" max="7931" width="12.875" style="100" customWidth="1"/>
    <col min="7932" max="7932" width="12.125" style="100" customWidth="1"/>
    <col min="7933" max="7933" width="32.875" style="100" customWidth="1"/>
    <col min="7934" max="7934" width="9" style="100" hidden="1" customWidth="1"/>
    <col min="7935" max="7936" width="12.75" style="100" customWidth="1"/>
    <col min="7937" max="7937" width="11.75" style="100" customWidth="1"/>
    <col min="7938" max="8183" width="9" style="100"/>
    <col min="8184" max="8184" width="30.375" style="100" customWidth="1"/>
    <col min="8185" max="8185" width="9" style="100" hidden="1" customWidth="1"/>
    <col min="8186" max="8187" width="12.875" style="100" customWidth="1"/>
    <col min="8188" max="8188" width="12.125" style="100" customWidth="1"/>
    <col min="8189" max="8189" width="32.875" style="100" customWidth="1"/>
    <col min="8190" max="8190" width="9" style="100" hidden="1" customWidth="1"/>
    <col min="8191" max="8192" width="12.75" style="100" customWidth="1"/>
    <col min="8193" max="8193" width="11.75" style="100" customWidth="1"/>
    <col min="8194" max="8439" width="9" style="100"/>
    <col min="8440" max="8440" width="30.375" style="100" customWidth="1"/>
    <col min="8441" max="8441" width="9" style="100" hidden="1" customWidth="1"/>
    <col min="8442" max="8443" width="12.875" style="100" customWidth="1"/>
    <col min="8444" max="8444" width="12.125" style="100" customWidth="1"/>
    <col min="8445" max="8445" width="32.875" style="100" customWidth="1"/>
    <col min="8446" max="8446" width="9" style="100" hidden="1" customWidth="1"/>
    <col min="8447" max="8448" width="12.75" style="100" customWidth="1"/>
    <col min="8449" max="8449" width="11.75" style="100" customWidth="1"/>
    <col min="8450" max="8695" width="9" style="100"/>
    <col min="8696" max="8696" width="30.375" style="100" customWidth="1"/>
    <col min="8697" max="8697" width="9" style="100" hidden="1" customWidth="1"/>
    <col min="8698" max="8699" width="12.875" style="100" customWidth="1"/>
    <col min="8700" max="8700" width="12.125" style="100" customWidth="1"/>
    <col min="8701" max="8701" width="32.875" style="100" customWidth="1"/>
    <col min="8702" max="8702" width="9" style="100" hidden="1" customWidth="1"/>
    <col min="8703" max="8704" width="12.75" style="100" customWidth="1"/>
    <col min="8705" max="8705" width="11.75" style="100" customWidth="1"/>
    <col min="8706" max="8951" width="9" style="100"/>
    <col min="8952" max="8952" width="30.375" style="100" customWidth="1"/>
    <col min="8953" max="8953" width="9" style="100" hidden="1" customWidth="1"/>
    <col min="8954" max="8955" width="12.875" style="100" customWidth="1"/>
    <col min="8956" max="8956" width="12.125" style="100" customWidth="1"/>
    <col min="8957" max="8957" width="32.875" style="100" customWidth="1"/>
    <col min="8958" max="8958" width="9" style="100" hidden="1" customWidth="1"/>
    <col min="8959" max="8960" width="12.75" style="100" customWidth="1"/>
    <col min="8961" max="8961" width="11.75" style="100" customWidth="1"/>
    <col min="8962" max="9207" width="9" style="100"/>
    <col min="9208" max="9208" width="30.375" style="100" customWidth="1"/>
    <col min="9209" max="9209" width="9" style="100" hidden="1" customWidth="1"/>
    <col min="9210" max="9211" width="12.875" style="100" customWidth="1"/>
    <col min="9212" max="9212" width="12.125" style="100" customWidth="1"/>
    <col min="9213" max="9213" width="32.875" style="100" customWidth="1"/>
    <col min="9214" max="9214" width="9" style="100" hidden="1" customWidth="1"/>
    <col min="9215" max="9216" width="12.75" style="100" customWidth="1"/>
    <col min="9217" max="9217" width="11.75" style="100" customWidth="1"/>
    <col min="9218" max="9463" width="9" style="100"/>
    <col min="9464" max="9464" width="30.375" style="100" customWidth="1"/>
    <col min="9465" max="9465" width="9" style="100" hidden="1" customWidth="1"/>
    <col min="9466" max="9467" width="12.875" style="100" customWidth="1"/>
    <col min="9468" max="9468" width="12.125" style="100" customWidth="1"/>
    <col min="9469" max="9469" width="32.875" style="100" customWidth="1"/>
    <col min="9470" max="9470" width="9" style="100" hidden="1" customWidth="1"/>
    <col min="9471" max="9472" width="12.75" style="100" customWidth="1"/>
    <col min="9473" max="9473" width="11.75" style="100" customWidth="1"/>
    <col min="9474" max="9719" width="9" style="100"/>
    <col min="9720" max="9720" width="30.375" style="100" customWidth="1"/>
    <col min="9721" max="9721" width="9" style="100" hidden="1" customWidth="1"/>
    <col min="9722" max="9723" width="12.875" style="100" customWidth="1"/>
    <col min="9724" max="9724" width="12.125" style="100" customWidth="1"/>
    <col min="9725" max="9725" width="32.875" style="100" customWidth="1"/>
    <col min="9726" max="9726" width="9" style="100" hidden="1" customWidth="1"/>
    <col min="9727" max="9728" width="12.75" style="100" customWidth="1"/>
    <col min="9729" max="9729" width="11.75" style="100" customWidth="1"/>
    <col min="9730" max="9975" width="9" style="100"/>
    <col min="9976" max="9976" width="30.375" style="100" customWidth="1"/>
    <col min="9977" max="9977" width="9" style="100" hidden="1" customWidth="1"/>
    <col min="9978" max="9979" width="12.875" style="100" customWidth="1"/>
    <col min="9980" max="9980" width="12.125" style="100" customWidth="1"/>
    <col min="9981" max="9981" width="32.875" style="100" customWidth="1"/>
    <col min="9982" max="9982" width="9" style="100" hidden="1" customWidth="1"/>
    <col min="9983" max="9984" width="12.75" style="100" customWidth="1"/>
    <col min="9985" max="9985" width="11.75" style="100" customWidth="1"/>
    <col min="9986" max="10231" width="9" style="100"/>
    <col min="10232" max="10232" width="30.375" style="100" customWidth="1"/>
    <col min="10233" max="10233" width="9" style="100" hidden="1" customWidth="1"/>
    <col min="10234" max="10235" width="12.875" style="100" customWidth="1"/>
    <col min="10236" max="10236" width="12.125" style="100" customWidth="1"/>
    <col min="10237" max="10237" width="32.875" style="100" customWidth="1"/>
    <col min="10238" max="10238" width="9" style="100" hidden="1" customWidth="1"/>
    <col min="10239" max="10240" width="12.75" style="100" customWidth="1"/>
    <col min="10241" max="10241" width="11.75" style="100" customWidth="1"/>
    <col min="10242" max="10487" width="9" style="100"/>
    <col min="10488" max="10488" width="30.375" style="100" customWidth="1"/>
    <col min="10489" max="10489" width="9" style="100" hidden="1" customWidth="1"/>
    <col min="10490" max="10491" width="12.875" style="100" customWidth="1"/>
    <col min="10492" max="10492" width="12.125" style="100" customWidth="1"/>
    <col min="10493" max="10493" width="32.875" style="100" customWidth="1"/>
    <col min="10494" max="10494" width="9" style="100" hidden="1" customWidth="1"/>
    <col min="10495" max="10496" width="12.75" style="100" customWidth="1"/>
    <col min="10497" max="10497" width="11.75" style="100" customWidth="1"/>
    <col min="10498" max="10743" width="9" style="100"/>
    <col min="10744" max="10744" width="30.375" style="100" customWidth="1"/>
    <col min="10745" max="10745" width="9" style="100" hidden="1" customWidth="1"/>
    <col min="10746" max="10747" width="12.875" style="100" customWidth="1"/>
    <col min="10748" max="10748" width="12.125" style="100" customWidth="1"/>
    <col min="10749" max="10749" width="32.875" style="100" customWidth="1"/>
    <col min="10750" max="10750" width="9" style="100" hidden="1" customWidth="1"/>
    <col min="10751" max="10752" width="12.75" style="100" customWidth="1"/>
    <col min="10753" max="10753" width="11.75" style="100" customWidth="1"/>
    <col min="10754" max="10999" width="9" style="100"/>
    <col min="11000" max="11000" width="30.375" style="100" customWidth="1"/>
    <col min="11001" max="11001" width="9" style="100" hidden="1" customWidth="1"/>
    <col min="11002" max="11003" width="12.875" style="100" customWidth="1"/>
    <col min="11004" max="11004" width="12.125" style="100" customWidth="1"/>
    <col min="11005" max="11005" width="32.875" style="100" customWidth="1"/>
    <col min="11006" max="11006" width="9" style="100" hidden="1" customWidth="1"/>
    <col min="11007" max="11008" width="12.75" style="100" customWidth="1"/>
    <col min="11009" max="11009" width="11.75" style="100" customWidth="1"/>
    <col min="11010" max="11255" width="9" style="100"/>
    <col min="11256" max="11256" width="30.375" style="100" customWidth="1"/>
    <col min="11257" max="11257" width="9" style="100" hidden="1" customWidth="1"/>
    <col min="11258" max="11259" width="12.875" style="100" customWidth="1"/>
    <col min="11260" max="11260" width="12.125" style="100" customWidth="1"/>
    <col min="11261" max="11261" width="32.875" style="100" customWidth="1"/>
    <col min="11262" max="11262" width="9" style="100" hidden="1" customWidth="1"/>
    <col min="11263" max="11264" width="12.75" style="100" customWidth="1"/>
    <col min="11265" max="11265" width="11.75" style="100" customWidth="1"/>
    <col min="11266" max="11511" width="9" style="100"/>
    <col min="11512" max="11512" width="30.375" style="100" customWidth="1"/>
    <col min="11513" max="11513" width="9" style="100" hidden="1" customWidth="1"/>
    <col min="11514" max="11515" width="12.875" style="100" customWidth="1"/>
    <col min="11516" max="11516" width="12.125" style="100" customWidth="1"/>
    <col min="11517" max="11517" width="32.875" style="100" customWidth="1"/>
    <col min="11518" max="11518" width="9" style="100" hidden="1" customWidth="1"/>
    <col min="11519" max="11520" width="12.75" style="100" customWidth="1"/>
    <col min="11521" max="11521" width="11.75" style="100" customWidth="1"/>
    <col min="11522" max="11767" width="9" style="100"/>
    <col min="11768" max="11768" width="30.375" style="100" customWidth="1"/>
    <col min="11769" max="11769" width="9" style="100" hidden="1" customWidth="1"/>
    <col min="11770" max="11771" width="12.875" style="100" customWidth="1"/>
    <col min="11772" max="11772" width="12.125" style="100" customWidth="1"/>
    <col min="11773" max="11773" width="32.875" style="100" customWidth="1"/>
    <col min="11774" max="11774" width="9" style="100" hidden="1" customWidth="1"/>
    <col min="11775" max="11776" width="12.75" style="100" customWidth="1"/>
    <col min="11777" max="11777" width="11.75" style="100" customWidth="1"/>
    <col min="11778" max="12023" width="9" style="100"/>
    <col min="12024" max="12024" width="30.375" style="100" customWidth="1"/>
    <col min="12025" max="12025" width="9" style="100" hidden="1" customWidth="1"/>
    <col min="12026" max="12027" width="12.875" style="100" customWidth="1"/>
    <col min="12028" max="12028" width="12.125" style="100" customWidth="1"/>
    <col min="12029" max="12029" width="32.875" style="100" customWidth="1"/>
    <col min="12030" max="12030" width="9" style="100" hidden="1" customWidth="1"/>
    <col min="12031" max="12032" width="12.75" style="100" customWidth="1"/>
    <col min="12033" max="12033" width="11.75" style="100" customWidth="1"/>
    <col min="12034" max="12279" width="9" style="100"/>
    <col min="12280" max="12280" width="30.375" style="100" customWidth="1"/>
    <col min="12281" max="12281" width="9" style="100" hidden="1" customWidth="1"/>
    <col min="12282" max="12283" width="12.875" style="100" customWidth="1"/>
    <col min="12284" max="12284" width="12.125" style="100" customWidth="1"/>
    <col min="12285" max="12285" width="32.875" style="100" customWidth="1"/>
    <col min="12286" max="12286" width="9" style="100" hidden="1" customWidth="1"/>
    <col min="12287" max="12288" width="12.75" style="100" customWidth="1"/>
    <col min="12289" max="12289" width="11.75" style="100" customWidth="1"/>
    <col min="12290" max="12535" width="9" style="100"/>
    <col min="12536" max="12536" width="30.375" style="100" customWidth="1"/>
    <col min="12537" max="12537" width="9" style="100" hidden="1" customWidth="1"/>
    <col min="12538" max="12539" width="12.875" style="100" customWidth="1"/>
    <col min="12540" max="12540" width="12.125" style="100" customWidth="1"/>
    <col min="12541" max="12541" width="32.875" style="100" customWidth="1"/>
    <col min="12542" max="12542" width="9" style="100" hidden="1" customWidth="1"/>
    <col min="12543" max="12544" width="12.75" style="100" customWidth="1"/>
    <col min="12545" max="12545" width="11.75" style="100" customWidth="1"/>
    <col min="12546" max="12791" width="9" style="100"/>
    <col min="12792" max="12792" width="30.375" style="100" customWidth="1"/>
    <col min="12793" max="12793" width="9" style="100" hidden="1" customWidth="1"/>
    <col min="12794" max="12795" width="12.875" style="100" customWidth="1"/>
    <col min="12796" max="12796" width="12.125" style="100" customWidth="1"/>
    <col min="12797" max="12797" width="32.875" style="100" customWidth="1"/>
    <col min="12798" max="12798" width="9" style="100" hidden="1" customWidth="1"/>
    <col min="12799" max="12800" width="12.75" style="100" customWidth="1"/>
    <col min="12801" max="12801" width="11.75" style="100" customWidth="1"/>
    <col min="12802" max="13047" width="9" style="100"/>
    <col min="13048" max="13048" width="30.375" style="100" customWidth="1"/>
    <col min="13049" max="13049" width="9" style="100" hidden="1" customWidth="1"/>
    <col min="13050" max="13051" width="12.875" style="100" customWidth="1"/>
    <col min="13052" max="13052" width="12.125" style="100" customWidth="1"/>
    <col min="13053" max="13053" width="32.875" style="100" customWidth="1"/>
    <col min="13054" max="13054" width="9" style="100" hidden="1" customWidth="1"/>
    <col min="13055" max="13056" width="12.75" style="100" customWidth="1"/>
    <col min="13057" max="13057" width="11.75" style="100" customWidth="1"/>
    <col min="13058" max="13303" width="9" style="100"/>
    <col min="13304" max="13304" width="30.375" style="100" customWidth="1"/>
    <col min="13305" max="13305" width="9" style="100" hidden="1" customWidth="1"/>
    <col min="13306" max="13307" width="12.875" style="100" customWidth="1"/>
    <col min="13308" max="13308" width="12.125" style="100" customWidth="1"/>
    <col min="13309" max="13309" width="32.875" style="100" customWidth="1"/>
    <col min="13310" max="13310" width="9" style="100" hidden="1" customWidth="1"/>
    <col min="13311" max="13312" width="12.75" style="100" customWidth="1"/>
    <col min="13313" max="13313" width="11.75" style="100" customWidth="1"/>
    <col min="13314" max="13559" width="9" style="100"/>
    <col min="13560" max="13560" width="30.375" style="100" customWidth="1"/>
    <col min="13561" max="13561" width="9" style="100" hidden="1" customWidth="1"/>
    <col min="13562" max="13563" width="12.875" style="100" customWidth="1"/>
    <col min="13564" max="13564" width="12.125" style="100" customWidth="1"/>
    <col min="13565" max="13565" width="32.875" style="100" customWidth="1"/>
    <col min="13566" max="13566" width="9" style="100" hidden="1" customWidth="1"/>
    <col min="13567" max="13568" width="12.75" style="100" customWidth="1"/>
    <col min="13569" max="13569" width="11.75" style="100" customWidth="1"/>
    <col min="13570" max="13815" width="9" style="100"/>
    <col min="13816" max="13816" width="30.375" style="100" customWidth="1"/>
    <col min="13817" max="13817" width="9" style="100" hidden="1" customWidth="1"/>
    <col min="13818" max="13819" width="12.875" style="100" customWidth="1"/>
    <col min="13820" max="13820" width="12.125" style="100" customWidth="1"/>
    <col min="13821" max="13821" width="32.875" style="100" customWidth="1"/>
    <col min="13822" max="13822" width="9" style="100" hidden="1" customWidth="1"/>
    <col min="13823" max="13824" width="12.75" style="100" customWidth="1"/>
    <col min="13825" max="13825" width="11.75" style="100" customWidth="1"/>
    <col min="13826" max="14071" width="9" style="100"/>
    <col min="14072" max="14072" width="30.375" style="100" customWidth="1"/>
    <col min="14073" max="14073" width="9" style="100" hidden="1" customWidth="1"/>
    <col min="14074" max="14075" width="12.875" style="100" customWidth="1"/>
    <col min="14076" max="14076" width="12.125" style="100" customWidth="1"/>
    <col min="14077" max="14077" width="32.875" style="100" customWidth="1"/>
    <col min="14078" max="14078" width="9" style="100" hidden="1" customWidth="1"/>
    <col min="14079" max="14080" width="12.75" style="100" customWidth="1"/>
    <col min="14081" max="14081" width="11.75" style="100" customWidth="1"/>
    <col min="14082" max="14327" width="9" style="100"/>
    <col min="14328" max="14328" width="30.375" style="100" customWidth="1"/>
    <col min="14329" max="14329" width="9" style="100" hidden="1" customWidth="1"/>
    <col min="14330" max="14331" width="12.875" style="100" customWidth="1"/>
    <col min="14332" max="14332" width="12.125" style="100" customWidth="1"/>
    <col min="14333" max="14333" width="32.875" style="100" customWidth="1"/>
    <col min="14334" max="14334" width="9" style="100" hidden="1" customWidth="1"/>
    <col min="14335" max="14336" width="12.75" style="100" customWidth="1"/>
    <col min="14337" max="14337" width="11.75" style="100" customWidth="1"/>
    <col min="14338" max="14583" width="9" style="100"/>
    <col min="14584" max="14584" width="30.375" style="100" customWidth="1"/>
    <col min="14585" max="14585" width="9" style="100" hidden="1" customWidth="1"/>
    <col min="14586" max="14587" width="12.875" style="100" customWidth="1"/>
    <col min="14588" max="14588" width="12.125" style="100" customWidth="1"/>
    <col min="14589" max="14589" width="32.875" style="100" customWidth="1"/>
    <col min="14590" max="14590" width="9" style="100" hidden="1" customWidth="1"/>
    <col min="14591" max="14592" width="12.75" style="100" customWidth="1"/>
    <col min="14593" max="14593" width="11.75" style="100" customWidth="1"/>
    <col min="14594" max="14839" width="9" style="100"/>
    <col min="14840" max="14840" width="30.375" style="100" customWidth="1"/>
    <col min="14841" max="14841" width="9" style="100" hidden="1" customWidth="1"/>
    <col min="14842" max="14843" width="12.875" style="100" customWidth="1"/>
    <col min="14844" max="14844" width="12.125" style="100" customWidth="1"/>
    <col min="14845" max="14845" width="32.875" style="100" customWidth="1"/>
    <col min="14846" max="14846" width="9" style="100" hidden="1" customWidth="1"/>
    <col min="14847" max="14848" width="12.75" style="100" customWidth="1"/>
    <col min="14849" max="14849" width="11.75" style="100" customWidth="1"/>
    <col min="14850" max="15095" width="9" style="100"/>
    <col min="15096" max="15096" width="30.375" style="100" customWidth="1"/>
    <col min="15097" max="15097" width="9" style="100" hidden="1" customWidth="1"/>
    <col min="15098" max="15099" width="12.875" style="100" customWidth="1"/>
    <col min="15100" max="15100" width="12.125" style="100" customWidth="1"/>
    <col min="15101" max="15101" width="32.875" style="100" customWidth="1"/>
    <col min="15102" max="15102" width="9" style="100" hidden="1" customWidth="1"/>
    <col min="15103" max="15104" width="12.75" style="100" customWidth="1"/>
    <col min="15105" max="15105" width="11.75" style="100" customWidth="1"/>
    <col min="15106" max="15351" width="9" style="100"/>
    <col min="15352" max="15352" width="30.375" style="100" customWidth="1"/>
    <col min="15353" max="15353" width="9" style="100" hidden="1" customWidth="1"/>
    <col min="15354" max="15355" width="12.875" style="100" customWidth="1"/>
    <col min="15356" max="15356" width="12.125" style="100" customWidth="1"/>
    <col min="15357" max="15357" width="32.875" style="100" customWidth="1"/>
    <col min="15358" max="15358" width="9" style="100" hidden="1" customWidth="1"/>
    <col min="15359" max="15360" width="12.75" style="100" customWidth="1"/>
    <col min="15361" max="15361" width="11.75" style="100" customWidth="1"/>
    <col min="15362" max="15607" width="9" style="100"/>
    <col min="15608" max="15608" width="30.375" style="100" customWidth="1"/>
    <col min="15609" max="15609" width="9" style="100" hidden="1" customWidth="1"/>
    <col min="15610" max="15611" width="12.875" style="100" customWidth="1"/>
    <col min="15612" max="15612" width="12.125" style="100" customWidth="1"/>
    <col min="15613" max="15613" width="32.875" style="100" customWidth="1"/>
    <col min="15614" max="15614" width="9" style="100" hidden="1" customWidth="1"/>
    <col min="15615" max="15616" width="12.75" style="100" customWidth="1"/>
    <col min="15617" max="15617" width="11.75" style="100" customWidth="1"/>
    <col min="15618" max="15863" width="9" style="100"/>
    <col min="15864" max="15864" width="30.375" style="100" customWidth="1"/>
    <col min="15865" max="15865" width="9" style="100" hidden="1" customWidth="1"/>
    <col min="15866" max="15867" width="12.875" style="100" customWidth="1"/>
    <col min="15868" max="15868" width="12.125" style="100" customWidth="1"/>
    <col min="15869" max="15869" width="32.875" style="100" customWidth="1"/>
    <col min="15870" max="15870" width="9" style="100" hidden="1" customWidth="1"/>
    <col min="15871" max="15872" width="12.75" style="100" customWidth="1"/>
    <col min="15873" max="15873" width="11.75" style="100" customWidth="1"/>
    <col min="15874" max="16119" width="9" style="100"/>
    <col min="16120" max="16120" width="30.375" style="100" customWidth="1"/>
    <col min="16121" max="16121" width="9" style="100" hidden="1" customWidth="1"/>
    <col min="16122" max="16123" width="12.875" style="100" customWidth="1"/>
    <col min="16124" max="16124" width="12.125" style="100" customWidth="1"/>
    <col min="16125" max="16125" width="32.875" style="100" customWidth="1"/>
    <col min="16126" max="16126" width="9" style="100" hidden="1" customWidth="1"/>
    <col min="16127" max="16128" width="12.75" style="100" customWidth="1"/>
    <col min="16129" max="16129" width="11.75" style="100" customWidth="1"/>
    <col min="16130" max="16133" width="9" style="100"/>
    <col min="16134" max="16375" width="10" style="100"/>
    <col min="16376" max="16380" width="10" style="100" customWidth="1"/>
    <col min="16381" max="16384" width="9" style="100"/>
  </cols>
  <sheetData>
    <row r="1" ht="20.25" spans="1:4">
      <c r="A1" s="3" t="s">
        <v>155</v>
      </c>
      <c r="B1" s="101"/>
      <c r="C1" s="101"/>
      <c r="D1" s="101"/>
    </row>
    <row r="2" s="97" customFormat="1" ht="24.75" customHeight="1" spans="1:10">
      <c r="A2" s="102" t="s">
        <v>156</v>
      </c>
      <c r="B2" s="102"/>
      <c r="C2" s="102"/>
      <c r="D2" s="102"/>
      <c r="E2" s="102"/>
      <c r="F2" s="102"/>
      <c r="G2" s="102"/>
      <c r="H2" s="102"/>
      <c r="I2" s="102"/>
      <c r="J2" s="102"/>
    </row>
    <row r="3" s="97" customFormat="1" customHeight="1" spans="1:10">
      <c r="A3" s="103"/>
      <c r="B3" s="103"/>
      <c r="C3" s="103"/>
      <c r="D3" s="103"/>
      <c r="E3" s="103"/>
      <c r="F3" s="103"/>
      <c r="G3" s="104"/>
      <c r="H3" s="30" t="s">
        <v>2</v>
      </c>
      <c r="I3" s="6"/>
      <c r="J3" s="6"/>
    </row>
    <row r="4" s="98" customFormat="1" ht="30" spans="1:10">
      <c r="A4" s="72" t="s">
        <v>3</v>
      </c>
      <c r="B4" s="105" t="s">
        <v>4</v>
      </c>
      <c r="C4" s="105" t="s">
        <v>5</v>
      </c>
      <c r="D4" s="105" t="s">
        <v>6</v>
      </c>
      <c r="E4" s="105" t="s">
        <v>8</v>
      </c>
      <c r="F4" s="72" t="s">
        <v>3</v>
      </c>
      <c r="G4" s="105" t="s">
        <v>4</v>
      </c>
      <c r="H4" s="105" t="s">
        <v>5</v>
      </c>
      <c r="I4" s="105" t="s">
        <v>6</v>
      </c>
      <c r="J4" s="105" t="s">
        <v>8</v>
      </c>
    </row>
    <row r="5" s="98" customFormat="1" ht="27" customHeight="1" spans="1:10">
      <c r="A5" s="72" t="s">
        <v>9</v>
      </c>
      <c r="B5" s="34">
        <f>SUM(B6:B7,B13,B14)</f>
        <v>386022</v>
      </c>
      <c r="C5" s="33">
        <f>SUM(C6:C7,C13,C14)</f>
        <v>543510</v>
      </c>
      <c r="D5" s="33">
        <f>SUM(D6:D7,D13,D14,D15,D16)</f>
        <v>548723</v>
      </c>
      <c r="E5" s="34"/>
      <c r="F5" s="72" t="s">
        <v>10</v>
      </c>
      <c r="G5" s="34">
        <f>SUM(G6,G19,G20,G21,G22)</f>
        <v>386022</v>
      </c>
      <c r="H5" s="34">
        <f>SUM(H6,H19,H20,H21,H22)</f>
        <v>543510</v>
      </c>
      <c r="I5" s="34">
        <f>SUM(I6,I19:I23)</f>
        <v>548723</v>
      </c>
      <c r="J5" s="34"/>
    </row>
    <row r="6" s="97" customFormat="1" customHeight="1" spans="1:10">
      <c r="A6" s="77" t="s">
        <v>11</v>
      </c>
      <c r="B6" s="10">
        <v>195276</v>
      </c>
      <c r="C6" s="42">
        <v>191940</v>
      </c>
      <c r="D6" s="42">
        <v>191940</v>
      </c>
      <c r="E6" s="34"/>
      <c r="F6" s="77" t="s">
        <v>12</v>
      </c>
      <c r="G6" s="34">
        <f>SUM(G7:G18)</f>
        <v>275924</v>
      </c>
      <c r="H6" s="34">
        <f>SUM(H7:H18)</f>
        <v>468825</v>
      </c>
      <c r="I6" s="34">
        <f>SUM(I7:I18)</f>
        <v>318048</v>
      </c>
      <c r="J6" s="106">
        <f>I6/234049-1</f>
        <v>0.358894932257775</v>
      </c>
    </row>
    <row r="7" s="97" customFormat="1" customHeight="1" spans="1:10">
      <c r="A7" s="77" t="s">
        <v>13</v>
      </c>
      <c r="B7" s="34">
        <f>SUM(B8:B12)</f>
        <v>150000</v>
      </c>
      <c r="C7" s="33">
        <f>SUM(C8:C12)</f>
        <v>81588</v>
      </c>
      <c r="D7" s="33">
        <f>SUM(D8:D12)</f>
        <v>86866</v>
      </c>
      <c r="E7" s="106">
        <f>D7/113399-1</f>
        <v>-0.23397913561848</v>
      </c>
      <c r="F7" s="78" t="s">
        <v>22</v>
      </c>
      <c r="G7" s="38"/>
      <c r="H7" s="45"/>
      <c r="I7" s="38"/>
      <c r="J7" s="38"/>
    </row>
    <row r="8" s="97" customFormat="1" customHeight="1" spans="1:10">
      <c r="A8" s="78" t="s">
        <v>144</v>
      </c>
      <c r="B8" s="26">
        <v>138412</v>
      </c>
      <c r="C8" s="45">
        <v>70000</v>
      </c>
      <c r="D8" s="39">
        <v>71085</v>
      </c>
      <c r="E8" s="106">
        <f>D8/107099-1</f>
        <v>-0.336268312495915</v>
      </c>
      <c r="F8" s="78" t="s">
        <v>24</v>
      </c>
      <c r="G8" s="16">
        <v>69</v>
      </c>
      <c r="H8" s="45">
        <v>69</v>
      </c>
      <c r="I8" s="38"/>
      <c r="J8" s="38"/>
    </row>
    <row r="9" s="97" customFormat="1" customHeight="1" spans="1:10">
      <c r="A9" s="78" t="s">
        <v>157</v>
      </c>
      <c r="B9" s="26">
        <v>11000</v>
      </c>
      <c r="C9" s="45">
        <v>11000</v>
      </c>
      <c r="D9" s="40">
        <v>15418</v>
      </c>
      <c r="E9" s="38"/>
      <c r="F9" s="78" t="s">
        <v>26</v>
      </c>
      <c r="G9" s="16">
        <v>9016</v>
      </c>
      <c r="H9" s="45">
        <v>9030</v>
      </c>
      <c r="I9" s="38">
        <v>755</v>
      </c>
      <c r="J9" s="38"/>
    </row>
    <row r="10" s="97" customFormat="1" customHeight="1" spans="1:10">
      <c r="A10" s="78" t="s">
        <v>158</v>
      </c>
      <c r="B10" s="26">
        <v>308</v>
      </c>
      <c r="C10" s="45">
        <v>308</v>
      </c>
      <c r="D10" s="40">
        <v>300</v>
      </c>
      <c r="E10" s="38"/>
      <c r="F10" s="78" t="s">
        <v>32</v>
      </c>
      <c r="G10" s="16">
        <v>145408</v>
      </c>
      <c r="H10" s="45">
        <v>177013</v>
      </c>
      <c r="I10" s="38">
        <v>121525</v>
      </c>
      <c r="J10" s="38"/>
    </row>
    <row r="11" s="97" customFormat="1" customHeight="1" spans="1:10">
      <c r="A11" s="78" t="s">
        <v>159</v>
      </c>
      <c r="B11" s="26">
        <v>100</v>
      </c>
      <c r="C11" s="45">
        <v>100</v>
      </c>
      <c r="D11" s="40">
        <v>63</v>
      </c>
      <c r="E11" s="38"/>
      <c r="F11" s="78" t="s">
        <v>34</v>
      </c>
      <c r="G11" s="16">
        <v>93738</v>
      </c>
      <c r="H11" s="45">
        <v>122193</v>
      </c>
      <c r="I11" s="38">
        <v>42097</v>
      </c>
      <c r="J11" s="38"/>
    </row>
    <row r="12" s="97" customFormat="1" customHeight="1" spans="1:10">
      <c r="A12" s="78" t="s">
        <v>160</v>
      </c>
      <c r="B12" s="26">
        <v>180</v>
      </c>
      <c r="C12" s="45">
        <v>180</v>
      </c>
      <c r="D12" s="40"/>
      <c r="E12" s="38"/>
      <c r="F12" s="78" t="s">
        <v>36</v>
      </c>
      <c r="G12" s="16"/>
      <c r="H12" s="45">
        <v>0</v>
      </c>
      <c r="I12" s="38">
        <v>0</v>
      </c>
      <c r="J12" s="38"/>
    </row>
    <row r="13" s="97" customFormat="1" customHeight="1" spans="1:10">
      <c r="A13" s="73" t="s">
        <v>61</v>
      </c>
      <c r="B13" s="22">
        <v>36746</v>
      </c>
      <c r="C13" s="43">
        <v>65982</v>
      </c>
      <c r="D13" s="42">
        <v>65917</v>
      </c>
      <c r="E13" s="38"/>
      <c r="F13" s="78" t="s">
        <v>38</v>
      </c>
      <c r="G13" s="16"/>
      <c r="H13" s="45">
        <v>0</v>
      </c>
      <c r="I13" s="38">
        <v>0</v>
      </c>
      <c r="J13" s="38"/>
    </row>
    <row r="14" s="97" customFormat="1" customHeight="1" spans="1:10">
      <c r="A14" s="77" t="s">
        <v>69</v>
      </c>
      <c r="B14" s="22">
        <v>4000</v>
      </c>
      <c r="C14" s="43">
        <v>204000</v>
      </c>
      <c r="D14" s="43">
        <v>204000</v>
      </c>
      <c r="E14" s="38"/>
      <c r="F14" s="78" t="s">
        <v>40</v>
      </c>
      <c r="G14" s="16"/>
      <c r="H14" s="45">
        <v>0</v>
      </c>
      <c r="I14" s="38">
        <v>0</v>
      </c>
      <c r="J14" s="38"/>
    </row>
    <row r="15" s="99" customFormat="1" customHeight="1" spans="1:10">
      <c r="A15" s="44" t="s">
        <v>161</v>
      </c>
      <c r="B15" s="33"/>
      <c r="C15" s="33"/>
      <c r="D15" s="33"/>
      <c r="E15" s="34"/>
      <c r="F15" s="78" t="s">
        <v>54</v>
      </c>
      <c r="G15" s="16">
        <v>6265</v>
      </c>
      <c r="H15" s="45">
        <v>136216</v>
      </c>
      <c r="I15" s="38">
        <v>129368</v>
      </c>
      <c r="J15" s="38"/>
    </row>
    <row r="16" s="97" customFormat="1" customHeight="1" spans="1:10">
      <c r="A16" s="74"/>
      <c r="B16" s="33"/>
      <c r="C16" s="33"/>
      <c r="D16" s="33"/>
      <c r="E16" s="34"/>
      <c r="F16" s="78" t="s">
        <v>162</v>
      </c>
      <c r="G16" s="16">
        <v>1699</v>
      </c>
      <c r="H16" s="45">
        <v>1699</v>
      </c>
      <c r="I16" s="45">
        <v>1699</v>
      </c>
      <c r="J16" s="38"/>
    </row>
    <row r="17" s="97" customFormat="1" customHeight="1" spans="1:10">
      <c r="A17" s="75"/>
      <c r="B17" s="34"/>
      <c r="C17" s="34"/>
      <c r="D17" s="34"/>
      <c r="E17" s="34"/>
      <c r="F17" s="78" t="s">
        <v>56</v>
      </c>
      <c r="G17" s="16">
        <v>19728</v>
      </c>
      <c r="H17" s="45">
        <v>22604</v>
      </c>
      <c r="I17" s="45">
        <v>22603</v>
      </c>
      <c r="J17" s="38"/>
    </row>
    <row r="18" s="97" customFormat="1" customHeight="1" spans="1:10">
      <c r="A18" s="83"/>
      <c r="B18" s="38"/>
      <c r="C18" s="38"/>
      <c r="D18" s="38"/>
      <c r="E18" s="38"/>
      <c r="F18" s="78" t="s">
        <v>163</v>
      </c>
      <c r="G18" s="16">
        <v>1</v>
      </c>
      <c r="H18" s="45">
        <v>1</v>
      </c>
      <c r="I18" s="45">
        <v>1</v>
      </c>
      <c r="J18" s="75"/>
    </row>
    <row r="19" s="97" customFormat="1" customHeight="1" spans="1:10">
      <c r="A19" s="76"/>
      <c r="B19" s="38"/>
      <c r="C19" s="38"/>
      <c r="D19" s="38"/>
      <c r="E19" s="38"/>
      <c r="F19" s="77" t="s">
        <v>62</v>
      </c>
      <c r="G19" s="11">
        <v>2098</v>
      </c>
      <c r="H19" s="42">
        <v>2314</v>
      </c>
      <c r="I19" s="49">
        <v>3773</v>
      </c>
      <c r="J19" s="34"/>
    </row>
    <row r="20" s="97" customFormat="1" customHeight="1" spans="1:10">
      <c r="A20" s="76"/>
      <c r="B20" s="38"/>
      <c r="C20" s="38"/>
      <c r="D20" s="38"/>
      <c r="E20" s="107"/>
      <c r="F20" s="73" t="s">
        <v>164</v>
      </c>
      <c r="G20" s="10">
        <v>94000</v>
      </c>
      <c r="H20" s="49">
        <v>58371</v>
      </c>
      <c r="I20" s="109">
        <v>115874</v>
      </c>
      <c r="J20" s="34"/>
    </row>
    <row r="21" s="97" customFormat="1" customHeight="1" spans="1:10">
      <c r="A21" s="76"/>
      <c r="B21" s="38"/>
      <c r="C21" s="38"/>
      <c r="D21" s="38"/>
      <c r="E21" s="107"/>
      <c r="F21" s="73" t="s">
        <v>165</v>
      </c>
      <c r="G21" s="10">
        <v>4000</v>
      </c>
      <c r="H21" s="42">
        <v>4000</v>
      </c>
      <c r="I21" s="33">
        <v>4000</v>
      </c>
      <c r="J21" s="38"/>
    </row>
    <row r="22" s="97" customFormat="1" customHeight="1" spans="1:10">
      <c r="A22" s="76"/>
      <c r="B22" s="75"/>
      <c r="C22" s="75"/>
      <c r="D22" s="75"/>
      <c r="E22" s="75"/>
      <c r="F22" s="73" t="s">
        <v>166</v>
      </c>
      <c r="G22" s="10">
        <v>10000</v>
      </c>
      <c r="H22" s="42">
        <v>10000</v>
      </c>
      <c r="I22" s="34">
        <v>2673</v>
      </c>
      <c r="J22" s="34"/>
    </row>
    <row r="23" s="99" customFormat="1" customHeight="1" spans="1:10">
      <c r="A23" s="75"/>
      <c r="B23" s="75"/>
      <c r="C23" s="75"/>
      <c r="D23" s="75"/>
      <c r="E23" s="75"/>
      <c r="F23" s="77" t="s">
        <v>167</v>
      </c>
      <c r="G23" s="34">
        <f>B5-G5</f>
        <v>0</v>
      </c>
      <c r="H23" s="34">
        <f>C5-H5</f>
        <v>0</v>
      </c>
      <c r="I23" s="34">
        <v>104355</v>
      </c>
      <c r="J23" s="34"/>
    </row>
    <row r="24" customHeight="1" spans="1:10">
      <c r="A24" s="108"/>
      <c r="B24" s="108"/>
      <c r="C24" s="108"/>
      <c r="D24" s="108"/>
      <c r="E24" s="108"/>
      <c r="F24" s="108"/>
      <c r="G24" s="108"/>
      <c r="H24" s="108"/>
      <c r="I24" s="108"/>
      <c r="J24" s="108"/>
    </row>
    <row r="25" customHeight="1" spans="1:10">
      <c r="A25" s="108"/>
      <c r="B25" s="108"/>
      <c r="C25" s="108"/>
      <c r="D25" s="108"/>
      <c r="E25" s="108"/>
      <c r="F25" s="108"/>
      <c r="H25" s="108"/>
      <c r="I25" s="108"/>
      <c r="J25" s="108"/>
    </row>
    <row r="26" customHeight="1" spans="1:10">
      <c r="A26" s="108"/>
      <c r="B26" s="108"/>
      <c r="C26" s="108"/>
      <c r="D26" s="108"/>
      <c r="E26" s="108"/>
      <c r="F26" s="108"/>
      <c r="G26" s="108"/>
      <c r="H26" s="108"/>
      <c r="I26" s="108"/>
      <c r="J26" s="108"/>
    </row>
    <row r="27" customHeight="1" spans="1:10">
      <c r="A27" s="108"/>
      <c r="B27" s="108"/>
      <c r="C27" s="108"/>
      <c r="D27" s="108"/>
      <c r="E27" s="108"/>
      <c r="F27" s="108"/>
      <c r="G27" s="108"/>
      <c r="H27" s="108"/>
      <c r="I27" s="108"/>
      <c r="J27" s="108"/>
    </row>
    <row r="28" customHeight="1" spans="1:10">
      <c r="A28" s="108"/>
      <c r="B28" s="108"/>
      <c r="C28" s="108"/>
      <c r="D28" s="108"/>
      <c r="E28" s="108"/>
      <c r="F28" s="108"/>
      <c r="G28" s="108"/>
      <c r="H28" s="108"/>
      <c r="I28" s="108"/>
      <c r="J28" s="108"/>
    </row>
    <row r="29" customHeight="1" spans="1:10">
      <c r="A29" s="108"/>
      <c r="B29" s="108"/>
      <c r="C29" s="108"/>
      <c r="D29" s="108"/>
      <c r="E29" s="108"/>
      <c r="F29" s="108"/>
      <c r="G29" s="108"/>
      <c r="H29" s="108"/>
      <c r="I29" s="108"/>
      <c r="J29" s="108"/>
    </row>
    <row r="30" customHeight="1" spans="1:10">
      <c r="A30" s="108"/>
      <c r="B30" s="108"/>
      <c r="C30" s="108"/>
      <c r="D30" s="108"/>
      <c r="E30" s="108"/>
      <c r="F30" s="108"/>
      <c r="G30" s="108"/>
      <c r="H30" s="108"/>
      <c r="I30" s="108"/>
      <c r="J30" s="108"/>
    </row>
    <row r="31" customHeight="1" spans="1:10">
      <c r="A31" s="108"/>
      <c r="B31" s="108"/>
      <c r="C31" s="108"/>
      <c r="D31" s="108"/>
      <c r="E31" s="108"/>
      <c r="F31" s="108"/>
      <c r="G31" s="108"/>
      <c r="H31" s="108"/>
      <c r="I31" s="108"/>
      <c r="J31" s="108"/>
    </row>
    <row r="32" customHeight="1" spans="1:10">
      <c r="A32" s="108"/>
      <c r="B32" s="108"/>
      <c r="C32" s="108"/>
      <c r="D32" s="108"/>
      <c r="E32" s="108"/>
      <c r="F32" s="108"/>
      <c r="G32" s="108"/>
      <c r="H32" s="108"/>
      <c r="I32" s="108"/>
      <c r="J32" s="108"/>
    </row>
    <row r="33" customHeight="1" spans="1:10">
      <c r="A33" s="108"/>
      <c r="B33" s="108"/>
      <c r="C33" s="108"/>
      <c r="D33" s="108"/>
      <c r="E33" s="108"/>
      <c r="F33" s="108"/>
      <c r="G33" s="108"/>
      <c r="H33" s="108"/>
      <c r="I33" s="108"/>
      <c r="J33" s="108"/>
    </row>
    <row r="34" customHeight="1" spans="1:10">
      <c r="A34" s="108"/>
      <c r="B34" s="108"/>
      <c r="C34" s="108"/>
      <c r="D34" s="108"/>
      <c r="E34" s="108"/>
      <c r="F34" s="108"/>
      <c r="G34" s="108"/>
      <c r="H34" s="108"/>
      <c r="I34" s="108"/>
      <c r="J34" s="108"/>
    </row>
    <row r="35" customHeight="1" spans="1:10">
      <c r="A35" s="108"/>
      <c r="B35" s="108"/>
      <c r="C35" s="108"/>
      <c r="D35" s="108"/>
      <c r="E35" s="108"/>
      <c r="F35" s="108"/>
      <c r="G35" s="108"/>
      <c r="H35" s="108"/>
      <c r="I35" s="108"/>
      <c r="J35" s="108"/>
    </row>
    <row r="36" customHeight="1" spans="1:10">
      <c r="A36" s="108"/>
      <c r="B36" s="108"/>
      <c r="C36" s="108"/>
      <c r="D36" s="108"/>
      <c r="E36" s="108"/>
      <c r="F36" s="108"/>
      <c r="G36" s="108"/>
      <c r="H36" s="108"/>
      <c r="I36" s="108"/>
      <c r="J36" s="108"/>
    </row>
    <row r="37" customHeight="1" spans="1:10">
      <c r="A37" s="108"/>
      <c r="B37" s="108"/>
      <c r="C37" s="108"/>
      <c r="D37" s="108"/>
      <c r="E37" s="108"/>
      <c r="F37" s="108"/>
      <c r="G37" s="108"/>
      <c r="H37" s="108"/>
      <c r="I37" s="108"/>
      <c r="J37" s="108"/>
    </row>
  </sheetData>
  <mergeCells count="2">
    <mergeCell ref="A2:J2"/>
    <mergeCell ref="H3:J3"/>
  </mergeCells>
  <printOptions horizontalCentered="1"/>
  <pageMargins left="0.275" right="0.313888888888889" top="0.511805555555556" bottom="0.393055555555556" header="0.15625" footer="0.313888888888889"/>
  <pageSetup paperSize="9" scale="85" orientation="landscape" horizontalDpi="600"/>
  <headerFooter alignWithMargins="0">
    <oddFooter>&amp;C— &amp;P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9"/>
  <sheetViews>
    <sheetView view="pageBreakPreview" zoomScaleNormal="100" zoomScaleSheetLayoutView="100" workbookViewId="0">
      <selection activeCell="I36" sqref="I36"/>
    </sheetView>
  </sheetViews>
  <sheetFormatPr defaultColWidth="10" defaultRowHeight="21" customHeight="1"/>
  <cols>
    <col min="1" max="1" width="25.625" style="18" customWidth="1"/>
    <col min="2" max="4" width="12" style="18" customWidth="1"/>
    <col min="5" max="5" width="10.75" style="18" customWidth="1"/>
    <col min="6" max="6" width="25.625" style="18" customWidth="1"/>
    <col min="7" max="9" width="10.25" style="18" customWidth="1"/>
    <col min="10" max="10" width="10.375" style="18" customWidth="1"/>
    <col min="11" max="16384" width="10" style="18"/>
  </cols>
  <sheetData>
    <row r="1" ht="20.25" spans="1:1">
      <c r="A1" s="3" t="s">
        <v>168</v>
      </c>
    </row>
    <row r="2" s="94" customFormat="1" ht="24.75" customHeight="1" spans="1:10">
      <c r="A2" s="19" t="s">
        <v>169</v>
      </c>
      <c r="B2" s="19"/>
      <c r="C2" s="19"/>
      <c r="D2" s="19"/>
      <c r="E2" s="19"/>
      <c r="F2" s="19"/>
      <c r="G2" s="19"/>
      <c r="H2" s="19"/>
      <c r="I2" s="19"/>
      <c r="J2" s="19"/>
    </row>
    <row r="3" s="94" customFormat="1" customHeight="1" spans="1:10">
      <c r="A3" s="20"/>
      <c r="B3" s="20"/>
      <c r="C3" s="20"/>
      <c r="D3" s="20"/>
      <c r="E3" s="20"/>
      <c r="F3" s="20"/>
      <c r="G3" s="96"/>
      <c r="H3" s="6" t="s">
        <v>170</v>
      </c>
      <c r="I3" s="6"/>
      <c r="J3" s="6"/>
    </row>
    <row r="4" s="95" customFormat="1" ht="30" customHeight="1" spans="1:10">
      <c r="A4" s="21" t="s">
        <v>76</v>
      </c>
      <c r="B4" s="9" t="s">
        <v>4</v>
      </c>
      <c r="C4" s="9" t="s">
        <v>5</v>
      </c>
      <c r="D4" s="9" t="s">
        <v>171</v>
      </c>
      <c r="E4" s="9" t="s">
        <v>78</v>
      </c>
      <c r="F4" s="21" t="s">
        <v>76</v>
      </c>
      <c r="G4" s="9" t="s">
        <v>4</v>
      </c>
      <c r="H4" s="9" t="s">
        <v>5</v>
      </c>
      <c r="I4" s="9" t="s">
        <v>171</v>
      </c>
      <c r="J4" s="9" t="s">
        <v>78</v>
      </c>
    </row>
    <row r="5" s="95" customFormat="1" ht="27" customHeight="1" spans="1:10">
      <c r="A5" s="21" t="s">
        <v>79</v>
      </c>
      <c r="B5" s="22">
        <f>SUM(B6:B8)</f>
        <v>1000</v>
      </c>
      <c r="C5" s="22">
        <f>SUM(C6:C8)</f>
        <v>1000</v>
      </c>
      <c r="D5" s="10">
        <f>SUM(D6:D8)</f>
        <v>1000</v>
      </c>
      <c r="E5" s="22"/>
      <c r="F5" s="21" t="s">
        <v>80</v>
      </c>
      <c r="G5" s="22">
        <f>SUM(G6:G7)</f>
        <v>1000</v>
      </c>
      <c r="H5" s="22">
        <f>SUM(H6:H7)</f>
        <v>1000</v>
      </c>
      <c r="I5" s="10">
        <f>SUM(I6:I8)</f>
        <v>1000</v>
      </c>
      <c r="J5" s="22"/>
    </row>
    <row r="6" s="94" customFormat="1" ht="30" customHeight="1" spans="1:10">
      <c r="A6" s="23" t="s">
        <v>172</v>
      </c>
      <c r="B6" s="22"/>
      <c r="C6" s="22"/>
      <c r="D6" s="10"/>
      <c r="E6" s="22"/>
      <c r="F6" s="23" t="s">
        <v>81</v>
      </c>
      <c r="G6" s="22"/>
      <c r="H6" s="22"/>
      <c r="I6" s="10"/>
      <c r="J6" s="22"/>
    </row>
    <row r="7" s="94" customFormat="1" ht="30" customHeight="1" spans="1:10">
      <c r="A7" s="23" t="s">
        <v>82</v>
      </c>
      <c r="B7" s="22">
        <v>1000</v>
      </c>
      <c r="C7" s="22">
        <v>1000</v>
      </c>
      <c r="D7" s="10">
        <v>1000</v>
      </c>
      <c r="E7" s="24">
        <v>1.5</v>
      </c>
      <c r="F7" s="25" t="s">
        <v>173</v>
      </c>
      <c r="G7" s="22">
        <v>1000</v>
      </c>
      <c r="H7" s="22">
        <v>1000</v>
      </c>
      <c r="I7" s="10">
        <v>1000</v>
      </c>
      <c r="J7" s="24">
        <v>1.5</v>
      </c>
    </row>
    <row r="8" s="94" customFormat="1" ht="30" customHeight="1" spans="1:10">
      <c r="A8" s="25" t="s">
        <v>129</v>
      </c>
      <c r="B8" s="22"/>
      <c r="C8" s="22"/>
      <c r="D8" s="22"/>
      <c r="E8" s="22"/>
      <c r="F8" s="93" t="s">
        <v>174</v>
      </c>
      <c r="G8" s="26"/>
      <c r="H8" s="26"/>
      <c r="I8" s="26"/>
      <c r="J8" s="22"/>
    </row>
    <row r="9" s="94" customFormat="1" ht="30" customHeight="1" spans="1:10">
      <c r="A9" s="27"/>
      <c r="B9" s="26"/>
      <c r="C9" s="26"/>
      <c r="D9" s="26"/>
      <c r="E9" s="26"/>
      <c r="F9" s="27"/>
      <c r="G9" s="26"/>
      <c r="H9" s="26"/>
      <c r="I9" s="26"/>
      <c r="J9" s="22"/>
    </row>
  </sheetData>
  <mergeCells count="2">
    <mergeCell ref="A2:J2"/>
    <mergeCell ref="H3:J3"/>
  </mergeCells>
  <printOptions horizontalCentered="1"/>
  <pageMargins left="0.393055555555556" right="0.313888888888889" top="0.707638888888889" bottom="0.393055555555556" header="0.15625" footer="0.313888888888889"/>
  <pageSetup paperSize="9" scale="94" orientation="landscape" horizontalDpi="600"/>
  <headerFooter alignWithMargins="0">
    <oddFooter>&amp;C— &amp;P 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9"/>
  <sheetViews>
    <sheetView view="pageBreakPreview" zoomScaleNormal="100" zoomScaleSheetLayoutView="100" workbookViewId="0">
      <selection activeCell="I36" sqref="I36"/>
    </sheetView>
  </sheetViews>
  <sheetFormatPr defaultColWidth="9" defaultRowHeight="21" customHeight="1"/>
  <cols>
    <col min="1" max="1" width="24.125" style="2" customWidth="1"/>
    <col min="2" max="5" width="10.75" style="2" customWidth="1"/>
    <col min="6" max="6" width="24.125" style="2" customWidth="1"/>
    <col min="7" max="9" width="10.75" style="2" customWidth="1"/>
    <col min="10" max="10" width="10.375" style="2" customWidth="1"/>
    <col min="11" max="258" width="9" style="2"/>
    <col min="259" max="259" width="25.625" style="2" customWidth="1"/>
    <col min="260" max="260" width="13.25" style="2" customWidth="1"/>
    <col min="261" max="262" width="10.75" style="2" customWidth="1"/>
    <col min="263" max="263" width="25.625" style="2" customWidth="1"/>
    <col min="264" max="264" width="13" style="2" customWidth="1"/>
    <col min="265" max="265" width="10.75" style="2" customWidth="1"/>
    <col min="266" max="266" width="10.375" style="2" customWidth="1"/>
    <col min="267" max="514" width="9" style="2"/>
    <col min="515" max="515" width="25.625" style="2" customWidth="1"/>
    <col min="516" max="516" width="13.25" style="2" customWidth="1"/>
    <col min="517" max="518" width="10.75" style="2" customWidth="1"/>
    <col min="519" max="519" width="25.625" style="2" customWidth="1"/>
    <col min="520" max="520" width="13" style="2" customWidth="1"/>
    <col min="521" max="521" width="10.75" style="2" customWidth="1"/>
    <col min="522" max="522" width="10.375" style="2" customWidth="1"/>
    <col min="523" max="770" width="9" style="2"/>
    <col min="771" max="771" width="25.625" style="2" customWidth="1"/>
    <col min="772" max="772" width="13.25" style="2" customWidth="1"/>
    <col min="773" max="774" width="10.75" style="2" customWidth="1"/>
    <col min="775" max="775" width="25.625" style="2" customWidth="1"/>
    <col min="776" max="776" width="13" style="2" customWidth="1"/>
    <col min="777" max="777" width="10.75" style="2" customWidth="1"/>
    <col min="778" max="778" width="10.375" style="2" customWidth="1"/>
    <col min="779" max="1026" width="10" style="2"/>
    <col min="1027" max="1027" width="25.625" style="2" customWidth="1"/>
    <col min="1028" max="1028" width="13.25" style="2" customWidth="1"/>
    <col min="1029" max="1030" width="10.75" style="2" customWidth="1"/>
    <col min="1031" max="1031" width="25.625" style="2" customWidth="1"/>
    <col min="1032" max="1032" width="13" style="2" customWidth="1"/>
    <col min="1033" max="1033" width="10.75" style="2" customWidth="1"/>
    <col min="1034" max="1034" width="10.375" style="2" customWidth="1"/>
    <col min="1035" max="1282" width="9" style="2"/>
    <col min="1283" max="1283" width="25.625" style="2" customWidth="1"/>
    <col min="1284" max="1284" width="13.25" style="2" customWidth="1"/>
    <col min="1285" max="1286" width="10.75" style="2" customWidth="1"/>
    <col min="1287" max="1287" width="25.625" style="2" customWidth="1"/>
    <col min="1288" max="1288" width="13" style="2" customWidth="1"/>
    <col min="1289" max="1289" width="10.75" style="2" customWidth="1"/>
    <col min="1290" max="1290" width="10.375" style="2" customWidth="1"/>
    <col min="1291" max="1538" width="9" style="2"/>
    <col min="1539" max="1539" width="25.625" style="2" customWidth="1"/>
    <col min="1540" max="1540" width="13.25" style="2" customWidth="1"/>
    <col min="1541" max="1542" width="10.75" style="2" customWidth="1"/>
    <col min="1543" max="1543" width="25.625" style="2" customWidth="1"/>
    <col min="1544" max="1544" width="13" style="2" customWidth="1"/>
    <col min="1545" max="1545" width="10.75" style="2" customWidth="1"/>
    <col min="1546" max="1546" width="10.375" style="2" customWidth="1"/>
    <col min="1547" max="1794" width="9" style="2"/>
    <col min="1795" max="1795" width="25.625" style="2" customWidth="1"/>
    <col min="1796" max="1796" width="13.25" style="2" customWidth="1"/>
    <col min="1797" max="1798" width="10.75" style="2" customWidth="1"/>
    <col min="1799" max="1799" width="25.625" style="2" customWidth="1"/>
    <col min="1800" max="1800" width="13" style="2" customWidth="1"/>
    <col min="1801" max="1801" width="10.75" style="2" customWidth="1"/>
    <col min="1802" max="1802" width="10.375" style="2" customWidth="1"/>
    <col min="1803" max="2050" width="10" style="2"/>
    <col min="2051" max="2051" width="25.625" style="2" customWidth="1"/>
    <col min="2052" max="2052" width="13.25" style="2" customWidth="1"/>
    <col min="2053" max="2054" width="10.75" style="2" customWidth="1"/>
    <col min="2055" max="2055" width="25.625" style="2" customWidth="1"/>
    <col min="2056" max="2056" width="13" style="2" customWidth="1"/>
    <col min="2057" max="2057" width="10.75" style="2" customWidth="1"/>
    <col min="2058" max="2058" width="10.375" style="2" customWidth="1"/>
    <col min="2059" max="2306" width="9" style="2"/>
    <col min="2307" max="2307" width="25.625" style="2" customWidth="1"/>
    <col min="2308" max="2308" width="13.25" style="2" customWidth="1"/>
    <col min="2309" max="2310" width="10.75" style="2" customWidth="1"/>
    <col min="2311" max="2311" width="25.625" style="2" customWidth="1"/>
    <col min="2312" max="2312" width="13" style="2" customWidth="1"/>
    <col min="2313" max="2313" width="10.75" style="2" customWidth="1"/>
    <col min="2314" max="2314" width="10.375" style="2" customWidth="1"/>
    <col min="2315" max="2562" width="9" style="2"/>
    <col min="2563" max="2563" width="25.625" style="2" customWidth="1"/>
    <col min="2564" max="2564" width="13.25" style="2" customWidth="1"/>
    <col min="2565" max="2566" width="10.75" style="2" customWidth="1"/>
    <col min="2567" max="2567" width="25.625" style="2" customWidth="1"/>
    <col min="2568" max="2568" width="13" style="2" customWidth="1"/>
    <col min="2569" max="2569" width="10.75" style="2" customWidth="1"/>
    <col min="2570" max="2570" width="10.375" style="2" customWidth="1"/>
    <col min="2571" max="2818" width="9" style="2"/>
    <col min="2819" max="2819" width="25.625" style="2" customWidth="1"/>
    <col min="2820" max="2820" width="13.25" style="2" customWidth="1"/>
    <col min="2821" max="2822" width="10.75" style="2" customWidth="1"/>
    <col min="2823" max="2823" width="25.625" style="2" customWidth="1"/>
    <col min="2824" max="2824" width="13" style="2" customWidth="1"/>
    <col min="2825" max="2825" width="10.75" style="2" customWidth="1"/>
    <col min="2826" max="2826" width="10.375" style="2" customWidth="1"/>
    <col min="2827" max="3074" width="10" style="2"/>
    <col min="3075" max="3075" width="25.625" style="2" customWidth="1"/>
    <col min="3076" max="3076" width="13.25" style="2" customWidth="1"/>
    <col min="3077" max="3078" width="10.75" style="2" customWidth="1"/>
    <col min="3079" max="3079" width="25.625" style="2" customWidth="1"/>
    <col min="3080" max="3080" width="13" style="2" customWidth="1"/>
    <col min="3081" max="3081" width="10.75" style="2" customWidth="1"/>
    <col min="3082" max="3082" width="10.375" style="2" customWidth="1"/>
    <col min="3083" max="3330" width="9" style="2"/>
    <col min="3331" max="3331" width="25.625" style="2" customWidth="1"/>
    <col min="3332" max="3332" width="13.25" style="2" customWidth="1"/>
    <col min="3333" max="3334" width="10.75" style="2" customWidth="1"/>
    <col min="3335" max="3335" width="25.625" style="2" customWidth="1"/>
    <col min="3336" max="3336" width="13" style="2" customWidth="1"/>
    <col min="3337" max="3337" width="10.75" style="2" customWidth="1"/>
    <col min="3338" max="3338" width="10.375" style="2" customWidth="1"/>
    <col min="3339" max="3586" width="9" style="2"/>
    <col min="3587" max="3587" width="25.625" style="2" customWidth="1"/>
    <col min="3588" max="3588" width="13.25" style="2" customWidth="1"/>
    <col min="3589" max="3590" width="10.75" style="2" customWidth="1"/>
    <col min="3591" max="3591" width="25.625" style="2" customWidth="1"/>
    <col min="3592" max="3592" width="13" style="2" customWidth="1"/>
    <col min="3593" max="3593" width="10.75" style="2" customWidth="1"/>
    <col min="3594" max="3594" width="10.375" style="2" customWidth="1"/>
    <col min="3595" max="3842" width="9" style="2"/>
    <col min="3843" max="3843" width="25.625" style="2" customWidth="1"/>
    <col min="3844" max="3844" width="13.25" style="2" customWidth="1"/>
    <col min="3845" max="3846" width="10.75" style="2" customWidth="1"/>
    <col min="3847" max="3847" width="25.625" style="2" customWidth="1"/>
    <col min="3848" max="3848" width="13" style="2" customWidth="1"/>
    <col min="3849" max="3849" width="10.75" style="2" customWidth="1"/>
    <col min="3850" max="3850" width="10.375" style="2" customWidth="1"/>
    <col min="3851" max="4098" width="10" style="2"/>
    <col min="4099" max="4099" width="25.625" style="2" customWidth="1"/>
    <col min="4100" max="4100" width="13.25" style="2" customWidth="1"/>
    <col min="4101" max="4102" width="10.75" style="2" customWidth="1"/>
    <col min="4103" max="4103" width="25.625" style="2" customWidth="1"/>
    <col min="4104" max="4104" width="13" style="2" customWidth="1"/>
    <col min="4105" max="4105" width="10.75" style="2" customWidth="1"/>
    <col min="4106" max="4106" width="10.375" style="2" customWidth="1"/>
    <col min="4107" max="4354" width="9" style="2"/>
    <col min="4355" max="4355" width="25.625" style="2" customWidth="1"/>
    <col min="4356" max="4356" width="13.25" style="2" customWidth="1"/>
    <col min="4357" max="4358" width="10.75" style="2" customWidth="1"/>
    <col min="4359" max="4359" width="25.625" style="2" customWidth="1"/>
    <col min="4360" max="4360" width="13" style="2" customWidth="1"/>
    <col min="4361" max="4361" width="10.75" style="2" customWidth="1"/>
    <col min="4362" max="4362" width="10.375" style="2" customWidth="1"/>
    <col min="4363" max="4610" width="9" style="2"/>
    <col min="4611" max="4611" width="25.625" style="2" customWidth="1"/>
    <col min="4612" max="4612" width="13.25" style="2" customWidth="1"/>
    <col min="4613" max="4614" width="10.75" style="2" customWidth="1"/>
    <col min="4615" max="4615" width="25.625" style="2" customWidth="1"/>
    <col min="4616" max="4616" width="13" style="2" customWidth="1"/>
    <col min="4617" max="4617" width="10.75" style="2" customWidth="1"/>
    <col min="4618" max="4618" width="10.375" style="2" customWidth="1"/>
    <col min="4619" max="4866" width="9" style="2"/>
    <col min="4867" max="4867" width="25.625" style="2" customWidth="1"/>
    <col min="4868" max="4868" width="13.25" style="2" customWidth="1"/>
    <col min="4869" max="4870" width="10.75" style="2" customWidth="1"/>
    <col min="4871" max="4871" width="25.625" style="2" customWidth="1"/>
    <col min="4872" max="4872" width="13" style="2" customWidth="1"/>
    <col min="4873" max="4873" width="10.75" style="2" customWidth="1"/>
    <col min="4874" max="4874" width="10.375" style="2" customWidth="1"/>
    <col min="4875" max="5122" width="10" style="2"/>
    <col min="5123" max="5123" width="25.625" style="2" customWidth="1"/>
    <col min="5124" max="5124" width="13.25" style="2" customWidth="1"/>
    <col min="5125" max="5126" width="10.75" style="2" customWidth="1"/>
    <col min="5127" max="5127" width="25.625" style="2" customWidth="1"/>
    <col min="5128" max="5128" width="13" style="2" customWidth="1"/>
    <col min="5129" max="5129" width="10.75" style="2" customWidth="1"/>
    <col min="5130" max="5130" width="10.375" style="2" customWidth="1"/>
    <col min="5131" max="5378" width="9" style="2"/>
    <col min="5379" max="5379" width="25.625" style="2" customWidth="1"/>
    <col min="5380" max="5380" width="13.25" style="2" customWidth="1"/>
    <col min="5381" max="5382" width="10.75" style="2" customWidth="1"/>
    <col min="5383" max="5383" width="25.625" style="2" customWidth="1"/>
    <col min="5384" max="5384" width="13" style="2" customWidth="1"/>
    <col min="5385" max="5385" width="10.75" style="2" customWidth="1"/>
    <col min="5386" max="5386" width="10.375" style="2" customWidth="1"/>
    <col min="5387" max="5634" width="9" style="2"/>
    <col min="5635" max="5635" width="25.625" style="2" customWidth="1"/>
    <col min="5636" max="5636" width="13.25" style="2" customWidth="1"/>
    <col min="5637" max="5638" width="10.75" style="2" customWidth="1"/>
    <col min="5639" max="5639" width="25.625" style="2" customWidth="1"/>
    <col min="5640" max="5640" width="13" style="2" customWidth="1"/>
    <col min="5641" max="5641" width="10.75" style="2" customWidth="1"/>
    <col min="5642" max="5642" width="10.375" style="2" customWidth="1"/>
    <col min="5643" max="5890" width="9" style="2"/>
    <col min="5891" max="5891" width="25.625" style="2" customWidth="1"/>
    <col min="5892" max="5892" width="13.25" style="2" customWidth="1"/>
    <col min="5893" max="5894" width="10.75" style="2" customWidth="1"/>
    <col min="5895" max="5895" width="25.625" style="2" customWidth="1"/>
    <col min="5896" max="5896" width="13" style="2" customWidth="1"/>
    <col min="5897" max="5897" width="10.75" style="2" customWidth="1"/>
    <col min="5898" max="5898" width="10.375" style="2" customWidth="1"/>
    <col min="5899" max="6146" width="10" style="2"/>
    <col min="6147" max="6147" width="25.625" style="2" customWidth="1"/>
    <col min="6148" max="6148" width="13.25" style="2" customWidth="1"/>
    <col min="6149" max="6150" width="10.75" style="2" customWidth="1"/>
    <col min="6151" max="6151" width="25.625" style="2" customWidth="1"/>
    <col min="6152" max="6152" width="13" style="2" customWidth="1"/>
    <col min="6153" max="6153" width="10.75" style="2" customWidth="1"/>
    <col min="6154" max="6154" width="10.375" style="2" customWidth="1"/>
    <col min="6155" max="6402" width="9" style="2"/>
    <col min="6403" max="6403" width="25.625" style="2" customWidth="1"/>
    <col min="6404" max="6404" width="13.25" style="2" customWidth="1"/>
    <col min="6405" max="6406" width="10.75" style="2" customWidth="1"/>
    <col min="6407" max="6407" width="25.625" style="2" customWidth="1"/>
    <col min="6408" max="6408" width="13" style="2" customWidth="1"/>
    <col min="6409" max="6409" width="10.75" style="2" customWidth="1"/>
    <col min="6410" max="6410" width="10.375" style="2" customWidth="1"/>
    <col min="6411" max="6658" width="9" style="2"/>
    <col min="6659" max="6659" width="25.625" style="2" customWidth="1"/>
    <col min="6660" max="6660" width="13.25" style="2" customWidth="1"/>
    <col min="6661" max="6662" width="10.75" style="2" customWidth="1"/>
    <col min="6663" max="6663" width="25.625" style="2" customWidth="1"/>
    <col min="6664" max="6664" width="13" style="2" customWidth="1"/>
    <col min="6665" max="6665" width="10.75" style="2" customWidth="1"/>
    <col min="6666" max="6666" width="10.375" style="2" customWidth="1"/>
    <col min="6667" max="6914" width="9" style="2"/>
    <col min="6915" max="6915" width="25.625" style="2" customWidth="1"/>
    <col min="6916" max="6916" width="13.25" style="2" customWidth="1"/>
    <col min="6917" max="6918" width="10.75" style="2" customWidth="1"/>
    <col min="6919" max="6919" width="25.625" style="2" customWidth="1"/>
    <col min="6920" max="6920" width="13" style="2" customWidth="1"/>
    <col min="6921" max="6921" width="10.75" style="2" customWidth="1"/>
    <col min="6922" max="6922" width="10.375" style="2" customWidth="1"/>
    <col min="6923" max="7170" width="10" style="2"/>
    <col min="7171" max="7171" width="25.625" style="2" customWidth="1"/>
    <col min="7172" max="7172" width="13.25" style="2" customWidth="1"/>
    <col min="7173" max="7174" width="10.75" style="2" customWidth="1"/>
    <col min="7175" max="7175" width="25.625" style="2" customWidth="1"/>
    <col min="7176" max="7176" width="13" style="2" customWidth="1"/>
    <col min="7177" max="7177" width="10.75" style="2" customWidth="1"/>
    <col min="7178" max="7178" width="10.375" style="2" customWidth="1"/>
    <col min="7179" max="7426" width="9" style="2"/>
    <col min="7427" max="7427" width="25.625" style="2" customWidth="1"/>
    <col min="7428" max="7428" width="13.25" style="2" customWidth="1"/>
    <col min="7429" max="7430" width="10.75" style="2" customWidth="1"/>
    <col min="7431" max="7431" width="25.625" style="2" customWidth="1"/>
    <col min="7432" max="7432" width="13" style="2" customWidth="1"/>
    <col min="7433" max="7433" width="10.75" style="2" customWidth="1"/>
    <col min="7434" max="7434" width="10.375" style="2" customWidth="1"/>
    <col min="7435" max="7682" width="9" style="2"/>
    <col min="7683" max="7683" width="25.625" style="2" customWidth="1"/>
    <col min="7684" max="7684" width="13.25" style="2" customWidth="1"/>
    <col min="7685" max="7686" width="10.75" style="2" customWidth="1"/>
    <col min="7687" max="7687" width="25.625" style="2" customWidth="1"/>
    <col min="7688" max="7688" width="13" style="2" customWidth="1"/>
    <col min="7689" max="7689" width="10.75" style="2" customWidth="1"/>
    <col min="7690" max="7690" width="10.375" style="2" customWidth="1"/>
    <col min="7691" max="7938" width="9" style="2"/>
    <col min="7939" max="7939" width="25.625" style="2" customWidth="1"/>
    <col min="7940" max="7940" width="13.25" style="2" customWidth="1"/>
    <col min="7941" max="7942" width="10.75" style="2" customWidth="1"/>
    <col min="7943" max="7943" width="25.625" style="2" customWidth="1"/>
    <col min="7944" max="7944" width="13" style="2" customWidth="1"/>
    <col min="7945" max="7945" width="10.75" style="2" customWidth="1"/>
    <col min="7946" max="7946" width="10.375" style="2" customWidth="1"/>
    <col min="7947" max="8194" width="10" style="2"/>
    <col min="8195" max="8195" width="25.625" style="2" customWidth="1"/>
    <col min="8196" max="8196" width="13.25" style="2" customWidth="1"/>
    <col min="8197" max="8198" width="10.75" style="2" customWidth="1"/>
    <col min="8199" max="8199" width="25.625" style="2" customWidth="1"/>
    <col min="8200" max="8200" width="13" style="2" customWidth="1"/>
    <col min="8201" max="8201" width="10.75" style="2" customWidth="1"/>
    <col min="8202" max="8202" width="10.375" style="2" customWidth="1"/>
    <col min="8203" max="8450" width="9" style="2"/>
    <col min="8451" max="8451" width="25.625" style="2" customWidth="1"/>
    <col min="8452" max="8452" width="13.25" style="2" customWidth="1"/>
    <col min="8453" max="8454" width="10.75" style="2" customWidth="1"/>
    <col min="8455" max="8455" width="25.625" style="2" customWidth="1"/>
    <col min="8456" max="8456" width="13" style="2" customWidth="1"/>
    <col min="8457" max="8457" width="10.75" style="2" customWidth="1"/>
    <col min="8458" max="8458" width="10.375" style="2" customWidth="1"/>
    <col min="8459" max="8706" width="9" style="2"/>
    <col min="8707" max="8707" width="25.625" style="2" customWidth="1"/>
    <col min="8708" max="8708" width="13.25" style="2" customWidth="1"/>
    <col min="8709" max="8710" width="10.75" style="2" customWidth="1"/>
    <col min="8711" max="8711" width="25.625" style="2" customWidth="1"/>
    <col min="8712" max="8712" width="13" style="2" customWidth="1"/>
    <col min="8713" max="8713" width="10.75" style="2" customWidth="1"/>
    <col min="8714" max="8714" width="10.375" style="2" customWidth="1"/>
    <col min="8715" max="8962" width="9" style="2"/>
    <col min="8963" max="8963" width="25.625" style="2" customWidth="1"/>
    <col min="8964" max="8964" width="13.25" style="2" customWidth="1"/>
    <col min="8965" max="8966" width="10.75" style="2" customWidth="1"/>
    <col min="8967" max="8967" width="25.625" style="2" customWidth="1"/>
    <col min="8968" max="8968" width="13" style="2" customWidth="1"/>
    <col min="8969" max="8969" width="10.75" style="2" customWidth="1"/>
    <col min="8970" max="8970" width="10.375" style="2" customWidth="1"/>
    <col min="8971" max="9218" width="10" style="2"/>
    <col min="9219" max="9219" width="25.625" style="2" customWidth="1"/>
    <col min="9220" max="9220" width="13.25" style="2" customWidth="1"/>
    <col min="9221" max="9222" width="10.75" style="2" customWidth="1"/>
    <col min="9223" max="9223" width="25.625" style="2" customWidth="1"/>
    <col min="9224" max="9224" width="13" style="2" customWidth="1"/>
    <col min="9225" max="9225" width="10.75" style="2" customWidth="1"/>
    <col min="9226" max="9226" width="10.375" style="2" customWidth="1"/>
    <col min="9227" max="9474" width="9" style="2"/>
    <col min="9475" max="9475" width="25.625" style="2" customWidth="1"/>
    <col min="9476" max="9476" width="13.25" style="2" customWidth="1"/>
    <col min="9477" max="9478" width="10.75" style="2" customWidth="1"/>
    <col min="9479" max="9479" width="25.625" style="2" customWidth="1"/>
    <col min="9480" max="9480" width="13" style="2" customWidth="1"/>
    <col min="9481" max="9481" width="10.75" style="2" customWidth="1"/>
    <col min="9482" max="9482" width="10.375" style="2" customWidth="1"/>
    <col min="9483" max="9730" width="9" style="2"/>
    <col min="9731" max="9731" width="25.625" style="2" customWidth="1"/>
    <col min="9732" max="9732" width="13.25" style="2" customWidth="1"/>
    <col min="9733" max="9734" width="10.75" style="2" customWidth="1"/>
    <col min="9735" max="9735" width="25.625" style="2" customWidth="1"/>
    <col min="9736" max="9736" width="13" style="2" customWidth="1"/>
    <col min="9737" max="9737" width="10.75" style="2" customWidth="1"/>
    <col min="9738" max="9738" width="10.375" style="2" customWidth="1"/>
    <col min="9739" max="9986" width="9" style="2"/>
    <col min="9987" max="9987" width="25.625" style="2" customWidth="1"/>
    <col min="9988" max="9988" width="13.25" style="2" customWidth="1"/>
    <col min="9989" max="9990" width="10.75" style="2" customWidth="1"/>
    <col min="9991" max="9991" width="25.625" style="2" customWidth="1"/>
    <col min="9992" max="9992" width="13" style="2" customWidth="1"/>
    <col min="9993" max="9993" width="10.75" style="2" customWidth="1"/>
    <col min="9994" max="9994" width="10.375" style="2" customWidth="1"/>
    <col min="9995" max="10242" width="10" style="2"/>
    <col min="10243" max="10243" width="25.625" style="2" customWidth="1"/>
    <col min="10244" max="10244" width="13.25" style="2" customWidth="1"/>
    <col min="10245" max="10246" width="10.75" style="2" customWidth="1"/>
    <col min="10247" max="10247" width="25.625" style="2" customWidth="1"/>
    <col min="10248" max="10248" width="13" style="2" customWidth="1"/>
    <col min="10249" max="10249" width="10.75" style="2" customWidth="1"/>
    <col min="10250" max="10250" width="10.375" style="2" customWidth="1"/>
    <col min="10251" max="10498" width="9" style="2"/>
    <col min="10499" max="10499" width="25.625" style="2" customWidth="1"/>
    <col min="10500" max="10500" width="13.25" style="2" customWidth="1"/>
    <col min="10501" max="10502" width="10.75" style="2" customWidth="1"/>
    <col min="10503" max="10503" width="25.625" style="2" customWidth="1"/>
    <col min="10504" max="10504" width="13" style="2" customWidth="1"/>
    <col min="10505" max="10505" width="10.75" style="2" customWidth="1"/>
    <col min="10506" max="10506" width="10.375" style="2" customWidth="1"/>
    <col min="10507" max="10754" width="9" style="2"/>
    <col min="10755" max="10755" width="25.625" style="2" customWidth="1"/>
    <col min="10756" max="10756" width="13.25" style="2" customWidth="1"/>
    <col min="10757" max="10758" width="10.75" style="2" customWidth="1"/>
    <col min="10759" max="10759" width="25.625" style="2" customWidth="1"/>
    <col min="10760" max="10760" width="13" style="2" customWidth="1"/>
    <col min="10761" max="10761" width="10.75" style="2" customWidth="1"/>
    <col min="10762" max="10762" width="10.375" style="2" customWidth="1"/>
    <col min="10763" max="11010" width="9" style="2"/>
    <col min="11011" max="11011" width="25.625" style="2" customWidth="1"/>
    <col min="11012" max="11012" width="13.25" style="2" customWidth="1"/>
    <col min="11013" max="11014" width="10.75" style="2" customWidth="1"/>
    <col min="11015" max="11015" width="25.625" style="2" customWidth="1"/>
    <col min="11016" max="11016" width="13" style="2" customWidth="1"/>
    <col min="11017" max="11017" width="10.75" style="2" customWidth="1"/>
    <col min="11018" max="11018" width="10.375" style="2" customWidth="1"/>
    <col min="11019" max="11266" width="10" style="2"/>
    <col min="11267" max="11267" width="25.625" style="2" customWidth="1"/>
    <col min="11268" max="11268" width="13.25" style="2" customWidth="1"/>
    <col min="11269" max="11270" width="10.75" style="2" customWidth="1"/>
    <col min="11271" max="11271" width="25.625" style="2" customWidth="1"/>
    <col min="11272" max="11272" width="13" style="2" customWidth="1"/>
    <col min="11273" max="11273" width="10.75" style="2" customWidth="1"/>
    <col min="11274" max="11274" width="10.375" style="2" customWidth="1"/>
    <col min="11275" max="11522" width="9" style="2"/>
    <col min="11523" max="11523" width="25.625" style="2" customWidth="1"/>
    <col min="11524" max="11524" width="13.25" style="2" customWidth="1"/>
    <col min="11525" max="11526" width="10.75" style="2" customWidth="1"/>
    <col min="11527" max="11527" width="25.625" style="2" customWidth="1"/>
    <col min="11528" max="11528" width="13" style="2" customWidth="1"/>
    <col min="11529" max="11529" width="10.75" style="2" customWidth="1"/>
    <col min="11530" max="11530" width="10.375" style="2" customWidth="1"/>
    <col min="11531" max="11778" width="9" style="2"/>
    <col min="11779" max="11779" width="25.625" style="2" customWidth="1"/>
    <col min="11780" max="11780" width="13.25" style="2" customWidth="1"/>
    <col min="11781" max="11782" width="10.75" style="2" customWidth="1"/>
    <col min="11783" max="11783" width="25.625" style="2" customWidth="1"/>
    <col min="11784" max="11784" width="13" style="2" customWidth="1"/>
    <col min="11785" max="11785" width="10.75" style="2" customWidth="1"/>
    <col min="11786" max="11786" width="10.375" style="2" customWidth="1"/>
    <col min="11787" max="12034" width="9" style="2"/>
    <col min="12035" max="12035" width="25.625" style="2" customWidth="1"/>
    <col min="12036" max="12036" width="13.25" style="2" customWidth="1"/>
    <col min="12037" max="12038" width="10.75" style="2" customWidth="1"/>
    <col min="12039" max="12039" width="25.625" style="2" customWidth="1"/>
    <col min="12040" max="12040" width="13" style="2" customWidth="1"/>
    <col min="12041" max="12041" width="10.75" style="2" customWidth="1"/>
    <col min="12042" max="12042" width="10.375" style="2" customWidth="1"/>
    <col min="12043" max="12290" width="10" style="2"/>
    <col min="12291" max="12291" width="25.625" style="2" customWidth="1"/>
    <col min="12292" max="12292" width="13.25" style="2" customWidth="1"/>
    <col min="12293" max="12294" width="10.75" style="2" customWidth="1"/>
    <col min="12295" max="12295" width="25.625" style="2" customWidth="1"/>
    <col min="12296" max="12296" width="13" style="2" customWidth="1"/>
    <col min="12297" max="12297" width="10.75" style="2" customWidth="1"/>
    <col min="12298" max="12298" width="10.375" style="2" customWidth="1"/>
    <col min="12299" max="12546" width="9" style="2"/>
    <col min="12547" max="12547" width="25.625" style="2" customWidth="1"/>
    <col min="12548" max="12548" width="13.25" style="2" customWidth="1"/>
    <col min="12549" max="12550" width="10.75" style="2" customWidth="1"/>
    <col min="12551" max="12551" width="25.625" style="2" customWidth="1"/>
    <col min="12552" max="12552" width="13" style="2" customWidth="1"/>
    <col min="12553" max="12553" width="10.75" style="2" customWidth="1"/>
    <col min="12554" max="12554" width="10.375" style="2" customWidth="1"/>
    <col min="12555" max="12802" width="9" style="2"/>
    <col min="12803" max="12803" width="25.625" style="2" customWidth="1"/>
    <col min="12804" max="12804" width="13.25" style="2" customWidth="1"/>
    <col min="12805" max="12806" width="10.75" style="2" customWidth="1"/>
    <col min="12807" max="12807" width="25.625" style="2" customWidth="1"/>
    <col min="12808" max="12808" width="13" style="2" customWidth="1"/>
    <col min="12809" max="12809" width="10.75" style="2" customWidth="1"/>
    <col min="12810" max="12810" width="10.375" style="2" customWidth="1"/>
    <col min="12811" max="13058" width="9" style="2"/>
    <col min="13059" max="13059" width="25.625" style="2" customWidth="1"/>
    <col min="13060" max="13060" width="13.25" style="2" customWidth="1"/>
    <col min="13061" max="13062" width="10.75" style="2" customWidth="1"/>
    <col min="13063" max="13063" width="25.625" style="2" customWidth="1"/>
    <col min="13064" max="13064" width="13" style="2" customWidth="1"/>
    <col min="13065" max="13065" width="10.75" style="2" customWidth="1"/>
    <col min="13066" max="13066" width="10.375" style="2" customWidth="1"/>
    <col min="13067" max="13314" width="10" style="2"/>
    <col min="13315" max="13315" width="25.625" style="2" customWidth="1"/>
    <col min="13316" max="13316" width="13.25" style="2" customWidth="1"/>
    <col min="13317" max="13318" width="10.75" style="2" customWidth="1"/>
    <col min="13319" max="13319" width="25.625" style="2" customWidth="1"/>
    <col min="13320" max="13320" width="13" style="2" customWidth="1"/>
    <col min="13321" max="13321" width="10.75" style="2" customWidth="1"/>
    <col min="13322" max="13322" width="10.375" style="2" customWidth="1"/>
    <col min="13323" max="13570" width="9" style="2"/>
    <col min="13571" max="13571" width="25.625" style="2" customWidth="1"/>
    <col min="13572" max="13572" width="13.25" style="2" customWidth="1"/>
    <col min="13573" max="13574" width="10.75" style="2" customWidth="1"/>
    <col min="13575" max="13575" width="25.625" style="2" customWidth="1"/>
    <col min="13576" max="13576" width="13" style="2" customWidth="1"/>
    <col min="13577" max="13577" width="10.75" style="2" customWidth="1"/>
    <col min="13578" max="13578" width="10.375" style="2" customWidth="1"/>
    <col min="13579" max="13826" width="9" style="2"/>
    <col min="13827" max="13827" width="25.625" style="2" customWidth="1"/>
    <col min="13828" max="13828" width="13.25" style="2" customWidth="1"/>
    <col min="13829" max="13830" width="10.75" style="2" customWidth="1"/>
    <col min="13831" max="13831" width="25.625" style="2" customWidth="1"/>
    <col min="13832" max="13832" width="13" style="2" customWidth="1"/>
    <col min="13833" max="13833" width="10.75" style="2" customWidth="1"/>
    <col min="13834" max="13834" width="10.375" style="2" customWidth="1"/>
    <col min="13835" max="14082" width="9" style="2"/>
    <col min="14083" max="14083" width="25.625" style="2" customWidth="1"/>
    <col min="14084" max="14084" width="13.25" style="2" customWidth="1"/>
    <col min="14085" max="14086" width="10.75" style="2" customWidth="1"/>
    <col min="14087" max="14087" width="25.625" style="2" customWidth="1"/>
    <col min="14088" max="14088" width="13" style="2" customWidth="1"/>
    <col min="14089" max="14089" width="10.75" style="2" customWidth="1"/>
    <col min="14090" max="14090" width="10.375" style="2" customWidth="1"/>
    <col min="14091" max="14338" width="10" style="2"/>
    <col min="14339" max="14339" width="25.625" style="2" customWidth="1"/>
    <col min="14340" max="14340" width="13.25" style="2" customWidth="1"/>
    <col min="14341" max="14342" width="10.75" style="2" customWidth="1"/>
    <col min="14343" max="14343" width="25.625" style="2" customWidth="1"/>
    <col min="14344" max="14344" width="13" style="2" customWidth="1"/>
    <col min="14345" max="14345" width="10.75" style="2" customWidth="1"/>
    <col min="14346" max="14346" width="10.375" style="2" customWidth="1"/>
    <col min="14347" max="14594" width="9" style="2"/>
    <col min="14595" max="14595" width="25.625" style="2" customWidth="1"/>
    <col min="14596" max="14596" width="13.25" style="2" customWidth="1"/>
    <col min="14597" max="14598" width="10.75" style="2" customWidth="1"/>
    <col min="14599" max="14599" width="25.625" style="2" customWidth="1"/>
    <col min="14600" max="14600" width="13" style="2" customWidth="1"/>
    <col min="14601" max="14601" width="10.75" style="2" customWidth="1"/>
    <col min="14602" max="14602" width="10.375" style="2" customWidth="1"/>
    <col min="14603" max="14850" width="9" style="2"/>
    <col min="14851" max="14851" width="25.625" style="2" customWidth="1"/>
    <col min="14852" max="14852" width="13.25" style="2" customWidth="1"/>
    <col min="14853" max="14854" width="10.75" style="2" customWidth="1"/>
    <col min="14855" max="14855" width="25.625" style="2" customWidth="1"/>
    <col min="14856" max="14856" width="13" style="2" customWidth="1"/>
    <col min="14857" max="14857" width="10.75" style="2" customWidth="1"/>
    <col min="14858" max="14858" width="10.375" style="2" customWidth="1"/>
    <col min="14859" max="15106" width="9" style="2"/>
    <col min="15107" max="15107" width="25.625" style="2" customWidth="1"/>
    <col min="15108" max="15108" width="13.25" style="2" customWidth="1"/>
    <col min="15109" max="15110" width="10.75" style="2" customWidth="1"/>
    <col min="15111" max="15111" width="25.625" style="2" customWidth="1"/>
    <col min="15112" max="15112" width="13" style="2" customWidth="1"/>
    <col min="15113" max="15113" width="10.75" style="2" customWidth="1"/>
    <col min="15114" max="15114" width="10.375" style="2" customWidth="1"/>
    <col min="15115" max="15362" width="10" style="2"/>
    <col min="15363" max="15363" width="25.625" style="2" customWidth="1"/>
    <col min="15364" max="15364" width="13.25" style="2" customWidth="1"/>
    <col min="15365" max="15366" width="10.75" style="2" customWidth="1"/>
    <col min="15367" max="15367" width="25.625" style="2" customWidth="1"/>
    <col min="15368" max="15368" width="13" style="2" customWidth="1"/>
    <col min="15369" max="15369" width="10.75" style="2" customWidth="1"/>
    <col min="15370" max="15370" width="10.375" style="2" customWidth="1"/>
    <col min="15371" max="15618" width="9" style="2"/>
    <col min="15619" max="15619" width="25.625" style="2" customWidth="1"/>
    <col min="15620" max="15620" width="13.25" style="2" customWidth="1"/>
    <col min="15621" max="15622" width="10.75" style="2" customWidth="1"/>
    <col min="15623" max="15623" width="25.625" style="2" customWidth="1"/>
    <col min="15624" max="15624" width="13" style="2" customWidth="1"/>
    <col min="15625" max="15625" width="10.75" style="2" customWidth="1"/>
    <col min="15626" max="15626" width="10.375" style="2" customWidth="1"/>
    <col min="15627" max="15874" width="9" style="2"/>
    <col min="15875" max="15875" width="25.625" style="2" customWidth="1"/>
    <col min="15876" max="15876" width="13.25" style="2" customWidth="1"/>
    <col min="15877" max="15878" width="10.75" style="2" customWidth="1"/>
    <col min="15879" max="15879" width="25.625" style="2" customWidth="1"/>
    <col min="15880" max="15880" width="13" style="2" customWidth="1"/>
    <col min="15881" max="15881" width="10.75" style="2" customWidth="1"/>
    <col min="15882" max="15882" width="10.375" style="2" customWidth="1"/>
    <col min="15883" max="16130" width="9" style="2"/>
    <col min="16131" max="16131" width="25.625" style="2" customWidth="1"/>
    <col min="16132" max="16132" width="13.25" style="2" customWidth="1"/>
    <col min="16133" max="16134" width="10.75" style="2" customWidth="1"/>
    <col min="16135" max="16135" width="25.625" style="2" customWidth="1"/>
    <col min="16136" max="16136" width="13" style="2" customWidth="1"/>
    <col min="16137" max="16137" width="10.75" style="2" customWidth="1"/>
    <col min="16138" max="16138" width="10.375" style="2" customWidth="1"/>
    <col min="16139" max="16382" width="10" style="2"/>
    <col min="16383" max="16384" width="10" style="2" customWidth="1"/>
  </cols>
  <sheetData>
    <row r="1" ht="20.25" spans="1:1">
      <c r="A1" s="3" t="s">
        <v>175</v>
      </c>
    </row>
    <row r="2" s="70" customFormat="1" ht="24.75" customHeight="1" spans="1:10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</row>
    <row r="3" s="70" customFormat="1" customHeight="1" spans="1:10">
      <c r="A3" s="5"/>
      <c r="B3" s="5"/>
      <c r="C3" s="5"/>
      <c r="D3" s="5"/>
      <c r="E3" s="5"/>
      <c r="F3" s="5"/>
      <c r="H3" s="6" t="s">
        <v>170</v>
      </c>
      <c r="I3" s="6"/>
      <c r="J3" s="6"/>
    </row>
    <row r="4" s="71" customFormat="1" ht="31.5" customHeight="1" spans="1:10">
      <c r="A4" s="7" t="s">
        <v>76</v>
      </c>
      <c r="B4" s="9" t="s">
        <v>4</v>
      </c>
      <c r="C4" s="9" t="s">
        <v>5</v>
      </c>
      <c r="D4" s="9" t="s">
        <v>171</v>
      </c>
      <c r="E4" s="9" t="s">
        <v>78</v>
      </c>
      <c r="F4" s="7" t="s">
        <v>76</v>
      </c>
      <c r="G4" s="9" t="s">
        <v>4</v>
      </c>
      <c r="H4" s="9" t="s">
        <v>5</v>
      </c>
      <c r="I4" s="9" t="s">
        <v>171</v>
      </c>
      <c r="J4" s="9" t="s">
        <v>78</v>
      </c>
    </row>
    <row r="5" s="71" customFormat="1" ht="27" customHeight="1" spans="1:10">
      <c r="A5" s="7" t="s">
        <v>79</v>
      </c>
      <c r="B5" s="10">
        <f>SUM(B6:B8)</f>
        <v>1000</v>
      </c>
      <c r="C5" s="10">
        <f>SUM(C6:C8)</f>
        <v>1000</v>
      </c>
      <c r="D5" s="10">
        <f>SUM(D6:D8)</f>
        <v>1000</v>
      </c>
      <c r="E5" s="10"/>
      <c r="F5" s="7" t="s">
        <v>80</v>
      </c>
      <c r="G5" s="10">
        <f>SUM(G6:G8)</f>
        <v>1000</v>
      </c>
      <c r="H5" s="10">
        <f>SUM(H6:H8)</f>
        <v>1000</v>
      </c>
      <c r="I5" s="10">
        <f>SUM(I6:I8)</f>
        <v>1000</v>
      </c>
      <c r="J5" s="10"/>
    </row>
    <row r="6" s="70" customFormat="1" ht="30" customHeight="1" spans="1:10">
      <c r="A6" s="14" t="s">
        <v>11</v>
      </c>
      <c r="B6" s="10"/>
      <c r="C6" s="10"/>
      <c r="D6" s="10"/>
      <c r="E6" s="10"/>
      <c r="F6" s="11" t="s">
        <v>81</v>
      </c>
      <c r="G6" s="10"/>
      <c r="H6" s="10"/>
      <c r="I6" s="10"/>
      <c r="J6" s="10"/>
    </row>
    <row r="7" s="70" customFormat="1" ht="30" customHeight="1" spans="1:10">
      <c r="A7" s="11" t="s">
        <v>82</v>
      </c>
      <c r="B7" s="10">
        <v>1000</v>
      </c>
      <c r="C7" s="10">
        <v>1000</v>
      </c>
      <c r="D7" s="10">
        <v>1000</v>
      </c>
      <c r="E7" s="12">
        <v>1.5</v>
      </c>
      <c r="F7" s="13" t="s">
        <v>173</v>
      </c>
      <c r="G7" s="10">
        <v>1000</v>
      </c>
      <c r="H7" s="10">
        <v>1000</v>
      </c>
      <c r="I7" s="10">
        <v>1000</v>
      </c>
      <c r="J7" s="12">
        <v>1.5</v>
      </c>
    </row>
    <row r="8" s="70" customFormat="1" ht="30" customHeight="1" spans="1:10">
      <c r="A8" s="13" t="s">
        <v>129</v>
      </c>
      <c r="B8" s="10"/>
      <c r="C8" s="10"/>
      <c r="D8" s="10"/>
      <c r="E8" s="10"/>
      <c r="F8" s="93" t="s">
        <v>174</v>
      </c>
      <c r="G8" s="10"/>
      <c r="H8" s="10"/>
      <c r="I8" s="10"/>
      <c r="J8" s="10"/>
    </row>
    <row r="9" s="70" customFormat="1" ht="30" customHeight="1" spans="1:10">
      <c r="A9" s="15"/>
      <c r="B9" s="16"/>
      <c r="C9" s="16"/>
      <c r="D9" s="16"/>
      <c r="E9" s="16"/>
      <c r="F9" s="15"/>
      <c r="G9" s="16"/>
      <c r="H9" s="16"/>
      <c r="I9" s="16"/>
      <c r="J9" s="10"/>
    </row>
  </sheetData>
  <mergeCells count="2">
    <mergeCell ref="A2:J2"/>
    <mergeCell ref="H3:J3"/>
  </mergeCells>
  <printOptions horizontalCentered="1"/>
  <pageMargins left="0.393055555555556" right="0.313888888888889" top="0.707638888888889" bottom="0.393055555555556" header="0.15625" footer="0.313888888888889"/>
  <pageSetup paperSize="9" scale="98" orientation="landscape" horizontalDpi="600"/>
  <headerFooter alignWithMargins="0">
    <oddFooter>&amp;C— &amp;P 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view="pageBreakPreview" zoomScaleNormal="100" zoomScaleSheetLayoutView="100" workbookViewId="0">
      <pane xSplit="1" ySplit="5" topLeftCell="B6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40.375" defaultRowHeight="14.25" outlineLevelCol="7"/>
  <cols>
    <col min="1" max="1" width="33" style="52" customWidth="1"/>
    <col min="2" max="2" width="13.625" style="52" customWidth="1"/>
    <col min="3" max="3" width="12" style="52" customWidth="1"/>
    <col min="4" max="4" width="11.4833333333333" style="52" customWidth="1"/>
    <col min="5" max="5" width="31.1666666666667" style="52" customWidth="1"/>
    <col min="6" max="7" width="12.4" style="52" customWidth="1"/>
    <col min="8" max="8" width="11" style="52" customWidth="1"/>
    <col min="9" max="16384" width="40.375" style="52"/>
  </cols>
  <sheetData>
    <row r="1" s="86" customFormat="1" ht="18" customHeight="1" spans="1:1">
      <c r="A1" s="3" t="s">
        <v>177</v>
      </c>
    </row>
    <row r="2" s="87" customFormat="1" ht="18" customHeight="1" spans="1:8">
      <c r="A2" s="88" t="s">
        <v>178</v>
      </c>
      <c r="B2" s="88"/>
      <c r="C2" s="88"/>
      <c r="D2" s="88"/>
      <c r="E2" s="88"/>
      <c r="F2" s="88"/>
      <c r="G2" s="88"/>
      <c r="H2" s="88"/>
    </row>
    <row r="3" s="53" customFormat="1" ht="15.75" spans="1:8">
      <c r="A3" s="58"/>
      <c r="B3" s="58"/>
      <c r="C3" s="58"/>
      <c r="D3" s="58"/>
      <c r="E3" s="58"/>
      <c r="F3" s="30" t="s">
        <v>2</v>
      </c>
      <c r="G3" s="6"/>
      <c r="H3" s="6"/>
    </row>
    <row r="4" s="54" customFormat="1" ht="30" customHeight="1" spans="1:8">
      <c r="A4" s="59" t="s">
        <v>3</v>
      </c>
      <c r="B4" s="60" t="s">
        <v>179</v>
      </c>
      <c r="C4" s="61" t="s">
        <v>180</v>
      </c>
      <c r="D4" s="61" t="s">
        <v>8</v>
      </c>
      <c r="E4" s="59" t="s">
        <v>3</v>
      </c>
      <c r="F4" s="60" t="s">
        <v>179</v>
      </c>
      <c r="G4" s="61" t="s">
        <v>180</v>
      </c>
      <c r="H4" s="61" t="s">
        <v>8</v>
      </c>
    </row>
    <row r="5" s="55" customFormat="1" ht="15" customHeight="1" spans="1:8">
      <c r="A5" s="59" t="s">
        <v>9</v>
      </c>
      <c r="B5" s="42">
        <f>SUM(B6:B7,B31,B35,B36,B37)</f>
        <v>978494</v>
      </c>
      <c r="C5" s="42">
        <f>SUM(C6:C7,C31,C35,C36,C37)</f>
        <v>759163</v>
      </c>
      <c r="D5" s="42"/>
      <c r="E5" s="59" t="s">
        <v>10</v>
      </c>
      <c r="F5" s="42">
        <f>SUM(F6,F31,F32,F33,F34,F35)</f>
        <v>978494</v>
      </c>
      <c r="G5" s="42">
        <f>SUM(G6,G31,G32,G33)</f>
        <v>759163</v>
      </c>
      <c r="H5" s="42"/>
    </row>
    <row r="6" s="53" customFormat="1" ht="15.75" spans="1:8">
      <c r="A6" s="65" t="s">
        <v>11</v>
      </c>
      <c r="B6" s="49">
        <v>1704</v>
      </c>
      <c r="C6" s="49">
        <v>69101</v>
      </c>
      <c r="D6" s="49"/>
      <c r="E6" s="65" t="s">
        <v>12</v>
      </c>
      <c r="F6" s="49">
        <f>SUM(F7:F30)</f>
        <v>714303</v>
      </c>
      <c r="G6" s="49">
        <f>SUM(G7:G30)</f>
        <v>727067</v>
      </c>
      <c r="H6" s="63">
        <f>G6/F6-1</f>
        <v>0.0178691675661449</v>
      </c>
    </row>
    <row r="7" s="53" customFormat="1" ht="15.75" spans="1:8">
      <c r="A7" s="65" t="s">
        <v>13</v>
      </c>
      <c r="B7" s="42">
        <f>SUM(B8,B23)</f>
        <v>225660</v>
      </c>
      <c r="C7" s="42">
        <f>SUM(C8,C23)</f>
        <v>248226</v>
      </c>
      <c r="D7" s="63">
        <f>C7/B7-1</f>
        <v>0.1</v>
      </c>
      <c r="E7" s="64" t="s">
        <v>14</v>
      </c>
      <c r="F7" s="67">
        <v>51751</v>
      </c>
      <c r="G7" s="67">
        <v>54617</v>
      </c>
      <c r="H7" s="89"/>
    </row>
    <row r="8" s="53" customFormat="1" ht="15.75" spans="1:8">
      <c r="A8" s="62" t="s">
        <v>15</v>
      </c>
      <c r="B8" s="49">
        <f>SUM(B9:B22)</f>
        <v>106859</v>
      </c>
      <c r="C8" s="49">
        <f>SUM(C9:C22)</f>
        <v>128226</v>
      </c>
      <c r="D8" s="63">
        <f>C8/B8-1</f>
        <v>0.199955080994582</v>
      </c>
      <c r="E8" s="64" t="s">
        <v>16</v>
      </c>
      <c r="F8" s="39"/>
      <c r="G8" s="67">
        <v>63</v>
      </c>
      <c r="H8" s="89"/>
    </row>
    <row r="9" s="53" customFormat="1" ht="15.75" spans="1:8">
      <c r="A9" s="64" t="s">
        <v>17</v>
      </c>
      <c r="B9" s="67">
        <v>45725</v>
      </c>
      <c r="C9" s="67">
        <v>62296</v>
      </c>
      <c r="D9" s="90"/>
      <c r="E9" s="64" t="s">
        <v>18</v>
      </c>
      <c r="F9" s="67">
        <v>21384</v>
      </c>
      <c r="G9" s="67">
        <v>15682</v>
      </c>
      <c r="H9" s="89"/>
    </row>
    <row r="10" s="53" customFormat="1" ht="15.75" spans="1:8">
      <c r="A10" s="64" t="s">
        <v>19</v>
      </c>
      <c r="B10" s="67"/>
      <c r="C10" s="67"/>
      <c r="D10" s="90"/>
      <c r="E10" s="64" t="s">
        <v>20</v>
      </c>
      <c r="F10" s="67">
        <v>155539</v>
      </c>
      <c r="G10" s="67">
        <v>161440</v>
      </c>
      <c r="H10" s="89"/>
    </row>
    <row r="11" s="53" customFormat="1" ht="15.75" spans="1:8">
      <c r="A11" s="64" t="s">
        <v>21</v>
      </c>
      <c r="B11" s="67">
        <v>12208</v>
      </c>
      <c r="C11" s="67">
        <v>15000</v>
      </c>
      <c r="D11" s="90"/>
      <c r="E11" s="64" t="s">
        <v>22</v>
      </c>
      <c r="F11" s="67">
        <v>3780</v>
      </c>
      <c r="G11" s="67">
        <v>3812</v>
      </c>
      <c r="H11" s="89"/>
    </row>
    <row r="12" s="53" customFormat="1" ht="15.75" spans="1:8">
      <c r="A12" s="64" t="s">
        <v>23</v>
      </c>
      <c r="B12" s="67">
        <v>17993</v>
      </c>
      <c r="C12" s="67">
        <v>17000</v>
      </c>
      <c r="D12" s="90"/>
      <c r="E12" s="64" t="s">
        <v>24</v>
      </c>
      <c r="F12" s="67">
        <v>9301</v>
      </c>
      <c r="G12" s="67">
        <v>8234</v>
      </c>
      <c r="H12" s="89"/>
    </row>
    <row r="13" s="53" customFormat="1" ht="15.75" spans="1:8">
      <c r="A13" s="64" t="s">
        <v>25</v>
      </c>
      <c r="B13" s="67">
        <v>2483</v>
      </c>
      <c r="C13" s="67">
        <v>4000</v>
      </c>
      <c r="D13" s="90"/>
      <c r="E13" s="64" t="s">
        <v>26</v>
      </c>
      <c r="F13" s="67">
        <v>100111</v>
      </c>
      <c r="G13" s="67">
        <v>112199</v>
      </c>
      <c r="H13" s="89"/>
    </row>
    <row r="14" s="53" customFormat="1" ht="15.75" spans="1:8">
      <c r="A14" s="64" t="s">
        <v>27</v>
      </c>
      <c r="B14" s="67">
        <v>4358</v>
      </c>
      <c r="C14" s="67">
        <v>4800</v>
      </c>
      <c r="D14" s="90"/>
      <c r="E14" s="64" t="s">
        <v>28</v>
      </c>
      <c r="F14" s="67">
        <v>54359</v>
      </c>
      <c r="G14" s="67">
        <v>54306</v>
      </c>
      <c r="H14" s="89"/>
    </row>
    <row r="15" s="53" customFormat="1" ht="15.75" spans="1:8">
      <c r="A15" s="64" t="s">
        <v>29</v>
      </c>
      <c r="B15" s="67">
        <v>5743</v>
      </c>
      <c r="C15" s="67">
        <v>5500</v>
      </c>
      <c r="D15" s="90"/>
      <c r="E15" s="64" t="s">
        <v>30</v>
      </c>
      <c r="F15" s="67">
        <v>25288</v>
      </c>
      <c r="G15" s="67">
        <v>25309</v>
      </c>
      <c r="H15" s="89"/>
    </row>
    <row r="16" s="53" customFormat="1" ht="15.75" spans="1:8">
      <c r="A16" s="64" t="s">
        <v>31</v>
      </c>
      <c r="B16" s="67">
        <v>2267</v>
      </c>
      <c r="C16" s="67">
        <v>2500</v>
      </c>
      <c r="D16" s="90"/>
      <c r="E16" s="64" t="s">
        <v>32</v>
      </c>
      <c r="F16" s="67">
        <v>18698</v>
      </c>
      <c r="G16" s="67">
        <v>14101</v>
      </c>
      <c r="H16" s="89"/>
    </row>
    <row r="17" s="53" customFormat="1" ht="15.75" spans="1:8">
      <c r="A17" s="64" t="s">
        <v>33</v>
      </c>
      <c r="B17" s="67">
        <v>4303</v>
      </c>
      <c r="C17" s="67">
        <v>4500</v>
      </c>
      <c r="D17" s="90"/>
      <c r="E17" s="64" t="s">
        <v>34</v>
      </c>
      <c r="F17" s="67">
        <v>109712</v>
      </c>
      <c r="G17" s="67">
        <v>109715</v>
      </c>
      <c r="H17" s="89"/>
    </row>
    <row r="18" s="53" customFormat="1" ht="15.75" spans="1:8">
      <c r="A18" s="64" t="s">
        <v>35</v>
      </c>
      <c r="B18" s="67">
        <v>1719</v>
      </c>
      <c r="C18" s="67">
        <v>2130</v>
      </c>
      <c r="D18" s="90"/>
      <c r="E18" s="64" t="s">
        <v>36</v>
      </c>
      <c r="F18" s="67">
        <v>61744</v>
      </c>
      <c r="G18" s="67">
        <v>46104</v>
      </c>
      <c r="H18" s="89"/>
    </row>
    <row r="19" s="53" customFormat="1" ht="15.75" spans="1:8">
      <c r="A19" s="64" t="s">
        <v>37</v>
      </c>
      <c r="B19" s="67">
        <v>407</v>
      </c>
      <c r="C19" s="67">
        <v>500</v>
      </c>
      <c r="D19" s="90"/>
      <c r="E19" s="64" t="s">
        <v>38</v>
      </c>
      <c r="F19" s="67">
        <v>29842</v>
      </c>
      <c r="G19" s="67">
        <v>31239</v>
      </c>
      <c r="H19" s="89"/>
    </row>
    <row r="20" s="53" customFormat="1" ht="15.75" spans="1:8">
      <c r="A20" s="64" t="s">
        <v>39</v>
      </c>
      <c r="B20" s="67">
        <v>2277</v>
      </c>
      <c r="C20" s="67">
        <v>3000</v>
      </c>
      <c r="D20" s="90"/>
      <c r="E20" s="64" t="s">
        <v>40</v>
      </c>
      <c r="F20" s="67">
        <v>1957</v>
      </c>
      <c r="G20" s="67">
        <v>648</v>
      </c>
      <c r="H20" s="89"/>
    </row>
    <row r="21" s="53" customFormat="1" ht="15.75" spans="1:8">
      <c r="A21" s="64" t="s">
        <v>41</v>
      </c>
      <c r="B21" s="67">
        <v>7381</v>
      </c>
      <c r="C21" s="67">
        <v>7000</v>
      </c>
      <c r="D21" s="90"/>
      <c r="E21" s="64" t="s">
        <v>42</v>
      </c>
      <c r="F21" s="67">
        <v>70</v>
      </c>
      <c r="G21" s="67">
        <v>130</v>
      </c>
      <c r="H21" s="89"/>
    </row>
    <row r="22" s="53" customFormat="1" ht="15.75" spans="1:8">
      <c r="A22" s="64" t="s">
        <v>43</v>
      </c>
      <c r="B22" s="67">
        <v>-5</v>
      </c>
      <c r="C22" s="67"/>
      <c r="D22" s="67"/>
      <c r="E22" s="64" t="s">
        <v>44</v>
      </c>
      <c r="F22" s="67"/>
      <c r="G22" s="67">
        <v>0</v>
      </c>
      <c r="H22" s="89"/>
    </row>
    <row r="23" s="53" customFormat="1" ht="15.75" spans="1:8">
      <c r="A23" s="62" t="s">
        <v>45</v>
      </c>
      <c r="B23" s="49">
        <f>SUM(B24:B30)</f>
        <v>118801</v>
      </c>
      <c r="C23" s="49">
        <f>SUM(C24:C30)</f>
        <v>120000</v>
      </c>
      <c r="D23" s="63">
        <f>C23/B23-1</f>
        <v>0.0100925076388245</v>
      </c>
      <c r="E23" s="64" t="s">
        <v>46</v>
      </c>
      <c r="F23" s="67">
        <v>8104</v>
      </c>
      <c r="G23" s="67">
        <v>29785</v>
      </c>
      <c r="H23" s="89"/>
    </row>
    <row r="24" s="53" customFormat="1" ht="15.75" spans="1:8">
      <c r="A24" s="91" t="s">
        <v>47</v>
      </c>
      <c r="B24" s="67">
        <v>4762</v>
      </c>
      <c r="C24" s="67">
        <v>4550</v>
      </c>
      <c r="D24" s="67"/>
      <c r="E24" s="64" t="s">
        <v>48</v>
      </c>
      <c r="F24" s="67">
        <v>37967</v>
      </c>
      <c r="G24" s="67">
        <v>33826</v>
      </c>
      <c r="H24" s="89"/>
    </row>
    <row r="25" s="53" customFormat="1" ht="15.75" spans="1:8">
      <c r="A25" s="91" t="s">
        <v>49</v>
      </c>
      <c r="B25" s="67">
        <v>2221</v>
      </c>
      <c r="C25" s="67">
        <v>2000</v>
      </c>
      <c r="D25" s="67"/>
      <c r="E25" s="64" t="s">
        <v>50</v>
      </c>
      <c r="F25" s="67">
        <v>762</v>
      </c>
      <c r="G25" s="67">
        <v>821</v>
      </c>
      <c r="H25" s="89"/>
    </row>
    <row r="26" s="53" customFormat="1" ht="15.75" spans="1:8">
      <c r="A26" s="91" t="s">
        <v>51</v>
      </c>
      <c r="B26" s="67">
        <v>3310</v>
      </c>
      <c r="C26" s="67">
        <v>3200</v>
      </c>
      <c r="D26" s="67"/>
      <c r="E26" s="64" t="s">
        <v>52</v>
      </c>
      <c r="F26" s="67">
        <v>8144</v>
      </c>
      <c r="G26" s="67">
        <v>2138</v>
      </c>
      <c r="H26" s="89"/>
    </row>
    <row r="27" s="53" customFormat="1" ht="15.75" spans="1:8">
      <c r="A27" s="91" t="s">
        <v>53</v>
      </c>
      <c r="B27" s="67"/>
      <c r="C27" s="67"/>
      <c r="D27" s="67"/>
      <c r="E27" s="64" t="s">
        <v>54</v>
      </c>
      <c r="F27" s="39"/>
      <c r="G27" s="67"/>
      <c r="H27" s="89"/>
    </row>
    <row r="28" s="53" customFormat="1" ht="15.75" spans="1:8">
      <c r="A28" s="91" t="s">
        <v>55</v>
      </c>
      <c r="B28" s="67">
        <v>107258</v>
      </c>
      <c r="C28" s="67">
        <v>109000</v>
      </c>
      <c r="D28" s="67"/>
      <c r="E28" s="64" t="s">
        <v>56</v>
      </c>
      <c r="F28" s="67">
        <v>15783</v>
      </c>
      <c r="G28" s="67">
        <v>15597</v>
      </c>
      <c r="H28" s="89"/>
    </row>
    <row r="29" s="53" customFormat="1" ht="15.75" spans="1:8">
      <c r="A29" s="66" t="s">
        <v>181</v>
      </c>
      <c r="B29" s="67">
        <v>1100</v>
      </c>
      <c r="C29" s="67">
        <v>1100</v>
      </c>
      <c r="D29" s="67"/>
      <c r="E29" s="64" t="s">
        <v>58</v>
      </c>
      <c r="F29" s="67">
        <v>7</v>
      </c>
      <c r="G29" s="67">
        <v>1</v>
      </c>
      <c r="H29" s="89"/>
    </row>
    <row r="30" s="53" customFormat="1" ht="15.75" spans="1:8">
      <c r="A30" s="91" t="s">
        <v>59</v>
      </c>
      <c r="B30" s="67">
        <v>150</v>
      </c>
      <c r="C30" s="67">
        <v>150</v>
      </c>
      <c r="D30" s="67"/>
      <c r="E30" s="64" t="s">
        <v>60</v>
      </c>
      <c r="F30" s="67"/>
      <c r="G30" s="67">
        <v>7300</v>
      </c>
      <c r="H30" s="89"/>
    </row>
    <row r="31" s="53" customFormat="1" ht="15.75" spans="1:8">
      <c r="A31" s="62" t="s">
        <v>61</v>
      </c>
      <c r="B31" s="49">
        <f>SUM(B32:B34)</f>
        <v>466773</v>
      </c>
      <c r="C31" s="49">
        <f>SUM(C32:C34)</f>
        <v>340247</v>
      </c>
      <c r="D31" s="49"/>
      <c r="E31" s="62" t="s">
        <v>62</v>
      </c>
      <c r="F31" s="67">
        <v>29401</v>
      </c>
      <c r="G31" s="49">
        <v>26396</v>
      </c>
      <c r="H31" s="49"/>
    </row>
    <row r="32" s="53" customFormat="1" ht="15.75" spans="1:8">
      <c r="A32" s="64" t="s">
        <v>63</v>
      </c>
      <c r="B32" s="67">
        <v>4807</v>
      </c>
      <c r="C32" s="67">
        <v>4807</v>
      </c>
      <c r="D32" s="67"/>
      <c r="E32" s="65" t="s">
        <v>64</v>
      </c>
      <c r="F32" s="74">
        <v>122200</v>
      </c>
      <c r="G32" s="49">
        <v>5700</v>
      </c>
      <c r="H32" s="67"/>
    </row>
    <row r="33" s="58" customFormat="1" ht="15.75" spans="1:8">
      <c r="A33" s="64" t="s">
        <v>65</v>
      </c>
      <c r="B33" s="67">
        <v>382613</v>
      </c>
      <c r="C33" s="67">
        <v>309197</v>
      </c>
      <c r="D33" s="67"/>
      <c r="E33" s="65" t="s">
        <v>182</v>
      </c>
      <c r="F33" s="49">
        <f>41629+1860</f>
        <v>43489</v>
      </c>
      <c r="G33" s="49"/>
      <c r="H33" s="49"/>
    </row>
    <row r="34" s="53" customFormat="1" ht="15.75" spans="1:8">
      <c r="A34" s="64" t="s">
        <v>67</v>
      </c>
      <c r="B34" s="67">
        <v>79353</v>
      </c>
      <c r="C34" s="67">
        <v>26243</v>
      </c>
      <c r="D34" s="67"/>
      <c r="E34" s="65" t="s">
        <v>183</v>
      </c>
      <c r="F34" s="49"/>
      <c r="G34" s="92"/>
      <c r="H34" s="92"/>
    </row>
    <row r="35" s="53" customFormat="1" ht="15.75" spans="1:8">
      <c r="A35" s="62" t="s">
        <v>69</v>
      </c>
      <c r="B35" s="49">
        <v>166000</v>
      </c>
      <c r="C35" s="49">
        <v>5700</v>
      </c>
      <c r="D35" s="49"/>
      <c r="E35" s="62" t="s">
        <v>167</v>
      </c>
      <c r="F35" s="49">
        <v>69101</v>
      </c>
      <c r="G35" s="67"/>
      <c r="H35" s="67"/>
    </row>
    <row r="36" s="53" customFormat="1" ht="15.75" spans="1:8">
      <c r="A36" s="62" t="s">
        <v>71</v>
      </c>
      <c r="B36" s="49">
        <v>1483</v>
      </c>
      <c r="C36" s="49">
        <v>43489</v>
      </c>
      <c r="D36" s="49"/>
      <c r="E36" s="67"/>
      <c r="F36" s="67"/>
      <c r="G36" s="67"/>
      <c r="H36" s="67"/>
    </row>
    <row r="37" s="53" customFormat="1" ht="15.75" spans="1:8">
      <c r="A37" s="62" t="s">
        <v>73</v>
      </c>
      <c r="B37" s="49">
        <v>116874</v>
      </c>
      <c r="C37" s="49">
        <v>52400</v>
      </c>
      <c r="D37" s="49"/>
      <c r="E37" s="67"/>
      <c r="F37" s="67"/>
      <c r="G37" s="67"/>
      <c r="H37" s="67"/>
    </row>
    <row r="38" s="52" customFormat="1" spans="1:8">
      <c r="A38" s="69"/>
      <c r="B38" s="69"/>
      <c r="C38" s="69"/>
      <c r="D38" s="69"/>
      <c r="E38" s="69"/>
      <c r="F38" s="69"/>
      <c r="G38" s="69"/>
      <c r="H38" s="69"/>
    </row>
  </sheetData>
  <mergeCells count="2">
    <mergeCell ref="A2:H2"/>
    <mergeCell ref="F3:H3"/>
  </mergeCells>
  <printOptions horizontalCentered="1"/>
  <pageMargins left="0.393055555555556" right="0.313888888888889" top="0.196527777777778" bottom="0.275" header="0.15625" footer="0.15625"/>
  <pageSetup paperSize="9" scale="85" orientation="landscape" horizontalDpi="600"/>
  <headerFooter alignWithMargins="0">
    <oddFooter>&amp;C— &amp;P 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I38" sqref="I38"/>
    </sheetView>
  </sheetViews>
  <sheetFormatPr defaultColWidth="40.375" defaultRowHeight="14.25" outlineLevelCol="7"/>
  <cols>
    <col min="1" max="1" width="33.125" style="2" customWidth="1"/>
    <col min="2" max="3" width="13.25" style="2" customWidth="1"/>
    <col min="4" max="4" width="13.375" style="2" customWidth="1"/>
    <col min="5" max="5" width="30.875" style="2" customWidth="1"/>
    <col min="6" max="7" width="13.375" style="2" customWidth="1"/>
    <col min="8" max="8" width="10.75" style="2" customWidth="1"/>
    <col min="9" max="224" width="40.375" style="2"/>
    <col min="225" max="225" width="33.125" style="2" customWidth="1"/>
    <col min="226" max="227" width="13.25" style="2" customWidth="1"/>
    <col min="228" max="228" width="13.375" style="2" customWidth="1"/>
    <col min="229" max="229" width="30.875" style="2" customWidth="1"/>
    <col min="230" max="230" width="13.25" style="2" customWidth="1"/>
    <col min="231" max="231" width="13.375" style="2" customWidth="1"/>
    <col min="232" max="232" width="13" style="2" customWidth="1"/>
    <col min="233" max="233" width="10.875" style="2" customWidth="1"/>
    <col min="234" max="480" width="40.375" style="2"/>
    <col min="481" max="481" width="33.125" style="2" customWidth="1"/>
    <col min="482" max="483" width="13.25" style="2" customWidth="1"/>
    <col min="484" max="484" width="13.375" style="2" customWidth="1"/>
    <col min="485" max="485" width="30.875" style="2" customWidth="1"/>
    <col min="486" max="486" width="13.25" style="2" customWidth="1"/>
    <col min="487" max="487" width="13.375" style="2" customWidth="1"/>
    <col min="488" max="488" width="13" style="2" customWidth="1"/>
    <col min="489" max="489" width="10.875" style="2" customWidth="1"/>
    <col min="490" max="736" width="40.375" style="2"/>
    <col min="737" max="737" width="33.125" style="2" customWidth="1"/>
    <col min="738" max="739" width="13.25" style="2" customWidth="1"/>
    <col min="740" max="740" width="13.375" style="2" customWidth="1"/>
    <col min="741" max="741" width="30.875" style="2" customWidth="1"/>
    <col min="742" max="742" width="13.25" style="2" customWidth="1"/>
    <col min="743" max="743" width="13.375" style="2" customWidth="1"/>
    <col min="744" max="744" width="13" style="2" customWidth="1"/>
    <col min="745" max="745" width="10.875" style="2" customWidth="1"/>
    <col min="746" max="992" width="40.375" style="2"/>
    <col min="993" max="993" width="33.125" style="2" customWidth="1"/>
    <col min="994" max="995" width="13.25" style="2" customWidth="1"/>
    <col min="996" max="996" width="13.375" style="2" customWidth="1"/>
    <col min="997" max="997" width="30.875" style="2" customWidth="1"/>
    <col min="998" max="998" width="13.25" style="2" customWidth="1"/>
    <col min="999" max="999" width="13.375" style="2" customWidth="1"/>
    <col min="1000" max="1000" width="13" style="2" customWidth="1"/>
    <col min="1001" max="1001" width="10.875" style="2" customWidth="1"/>
    <col min="1002" max="1248" width="40.375" style="2"/>
    <col min="1249" max="1249" width="33.125" style="2" customWidth="1"/>
    <col min="1250" max="1251" width="13.25" style="2" customWidth="1"/>
    <col min="1252" max="1252" width="13.375" style="2" customWidth="1"/>
    <col min="1253" max="1253" width="30.875" style="2" customWidth="1"/>
    <col min="1254" max="1254" width="13.25" style="2" customWidth="1"/>
    <col min="1255" max="1255" width="13.375" style="2" customWidth="1"/>
    <col min="1256" max="1256" width="13" style="2" customWidth="1"/>
    <col min="1257" max="1257" width="10.875" style="2" customWidth="1"/>
    <col min="1258" max="1504" width="40.375" style="2"/>
    <col min="1505" max="1505" width="33.125" style="2" customWidth="1"/>
    <col min="1506" max="1507" width="13.25" style="2" customWidth="1"/>
    <col min="1508" max="1508" width="13.375" style="2" customWidth="1"/>
    <col min="1509" max="1509" width="30.875" style="2" customWidth="1"/>
    <col min="1510" max="1510" width="13.25" style="2" customWidth="1"/>
    <col min="1511" max="1511" width="13.375" style="2" customWidth="1"/>
    <col min="1512" max="1512" width="13" style="2" customWidth="1"/>
    <col min="1513" max="1513" width="10.875" style="2" customWidth="1"/>
    <col min="1514" max="1760" width="40.375" style="2"/>
    <col min="1761" max="1761" width="33.125" style="2" customWidth="1"/>
    <col min="1762" max="1763" width="13.25" style="2" customWidth="1"/>
    <col min="1764" max="1764" width="13.375" style="2" customWidth="1"/>
    <col min="1765" max="1765" width="30.875" style="2" customWidth="1"/>
    <col min="1766" max="1766" width="13.25" style="2" customWidth="1"/>
    <col min="1767" max="1767" width="13.375" style="2" customWidth="1"/>
    <col min="1768" max="1768" width="13" style="2" customWidth="1"/>
    <col min="1769" max="1769" width="10.875" style="2" customWidth="1"/>
    <col min="1770" max="2016" width="40.375" style="2"/>
    <col min="2017" max="2017" width="33.125" style="2" customWidth="1"/>
    <col min="2018" max="2019" width="13.25" style="2" customWidth="1"/>
    <col min="2020" max="2020" width="13.375" style="2" customWidth="1"/>
    <col min="2021" max="2021" width="30.875" style="2" customWidth="1"/>
    <col min="2022" max="2022" width="13.25" style="2" customWidth="1"/>
    <col min="2023" max="2023" width="13.375" style="2" customWidth="1"/>
    <col min="2024" max="2024" width="13" style="2" customWidth="1"/>
    <col min="2025" max="2025" width="10.875" style="2" customWidth="1"/>
    <col min="2026" max="2272" width="40.375" style="2"/>
    <col min="2273" max="2273" width="33.125" style="2" customWidth="1"/>
    <col min="2274" max="2275" width="13.25" style="2" customWidth="1"/>
    <col min="2276" max="2276" width="13.375" style="2" customWidth="1"/>
    <col min="2277" max="2277" width="30.875" style="2" customWidth="1"/>
    <col min="2278" max="2278" width="13.25" style="2" customWidth="1"/>
    <col min="2279" max="2279" width="13.375" style="2" customWidth="1"/>
    <col min="2280" max="2280" width="13" style="2" customWidth="1"/>
    <col min="2281" max="2281" width="10.875" style="2" customWidth="1"/>
    <col min="2282" max="2528" width="40.375" style="2"/>
    <col min="2529" max="2529" width="33.125" style="2" customWidth="1"/>
    <col min="2530" max="2531" width="13.25" style="2" customWidth="1"/>
    <col min="2532" max="2532" width="13.375" style="2" customWidth="1"/>
    <col min="2533" max="2533" width="30.875" style="2" customWidth="1"/>
    <col min="2534" max="2534" width="13.25" style="2" customWidth="1"/>
    <col min="2535" max="2535" width="13.375" style="2" customWidth="1"/>
    <col min="2536" max="2536" width="13" style="2" customWidth="1"/>
    <col min="2537" max="2537" width="10.875" style="2" customWidth="1"/>
    <col min="2538" max="2784" width="40.375" style="2"/>
    <col min="2785" max="2785" width="33.125" style="2" customWidth="1"/>
    <col min="2786" max="2787" width="13.25" style="2" customWidth="1"/>
    <col min="2788" max="2788" width="13.375" style="2" customWidth="1"/>
    <col min="2789" max="2789" width="30.875" style="2" customWidth="1"/>
    <col min="2790" max="2790" width="13.25" style="2" customWidth="1"/>
    <col min="2791" max="2791" width="13.375" style="2" customWidth="1"/>
    <col min="2792" max="2792" width="13" style="2" customWidth="1"/>
    <col min="2793" max="2793" width="10.875" style="2" customWidth="1"/>
    <col min="2794" max="3040" width="40.375" style="2"/>
    <col min="3041" max="3041" width="33.125" style="2" customWidth="1"/>
    <col min="3042" max="3043" width="13.25" style="2" customWidth="1"/>
    <col min="3044" max="3044" width="13.375" style="2" customWidth="1"/>
    <col min="3045" max="3045" width="30.875" style="2" customWidth="1"/>
    <col min="3046" max="3046" width="13.25" style="2" customWidth="1"/>
    <col min="3047" max="3047" width="13.375" style="2" customWidth="1"/>
    <col min="3048" max="3048" width="13" style="2" customWidth="1"/>
    <col min="3049" max="3049" width="10.875" style="2" customWidth="1"/>
    <col min="3050" max="3296" width="40.375" style="2"/>
    <col min="3297" max="3297" width="33.125" style="2" customWidth="1"/>
    <col min="3298" max="3299" width="13.25" style="2" customWidth="1"/>
    <col min="3300" max="3300" width="13.375" style="2" customWidth="1"/>
    <col min="3301" max="3301" width="30.875" style="2" customWidth="1"/>
    <col min="3302" max="3302" width="13.25" style="2" customWidth="1"/>
    <col min="3303" max="3303" width="13.375" style="2" customWidth="1"/>
    <col min="3304" max="3304" width="13" style="2" customWidth="1"/>
    <col min="3305" max="3305" width="10.875" style="2" customWidth="1"/>
    <col min="3306" max="3552" width="40.375" style="2"/>
    <col min="3553" max="3553" width="33.125" style="2" customWidth="1"/>
    <col min="3554" max="3555" width="13.25" style="2" customWidth="1"/>
    <col min="3556" max="3556" width="13.375" style="2" customWidth="1"/>
    <col min="3557" max="3557" width="30.875" style="2" customWidth="1"/>
    <col min="3558" max="3558" width="13.25" style="2" customWidth="1"/>
    <col min="3559" max="3559" width="13.375" style="2" customWidth="1"/>
    <col min="3560" max="3560" width="13" style="2" customWidth="1"/>
    <col min="3561" max="3561" width="10.875" style="2" customWidth="1"/>
    <col min="3562" max="3808" width="40.375" style="2"/>
    <col min="3809" max="3809" width="33.125" style="2" customWidth="1"/>
    <col min="3810" max="3811" width="13.25" style="2" customWidth="1"/>
    <col min="3812" max="3812" width="13.375" style="2" customWidth="1"/>
    <col min="3813" max="3813" width="30.875" style="2" customWidth="1"/>
    <col min="3814" max="3814" width="13.25" style="2" customWidth="1"/>
    <col min="3815" max="3815" width="13.375" style="2" customWidth="1"/>
    <col min="3816" max="3816" width="13" style="2" customWidth="1"/>
    <col min="3817" max="3817" width="10.875" style="2" customWidth="1"/>
    <col min="3818" max="4064" width="40.375" style="2"/>
    <col min="4065" max="4065" width="33.125" style="2" customWidth="1"/>
    <col min="4066" max="4067" width="13.25" style="2" customWidth="1"/>
    <col min="4068" max="4068" width="13.375" style="2" customWidth="1"/>
    <col min="4069" max="4069" width="30.875" style="2" customWidth="1"/>
    <col min="4070" max="4070" width="13.25" style="2" customWidth="1"/>
    <col min="4071" max="4071" width="13.375" style="2" customWidth="1"/>
    <col min="4072" max="4072" width="13" style="2" customWidth="1"/>
    <col min="4073" max="4073" width="10.875" style="2" customWidth="1"/>
    <col min="4074" max="4320" width="40.375" style="2"/>
    <col min="4321" max="4321" width="33.125" style="2" customWidth="1"/>
    <col min="4322" max="4323" width="13.25" style="2" customWidth="1"/>
    <col min="4324" max="4324" width="13.375" style="2" customWidth="1"/>
    <col min="4325" max="4325" width="30.875" style="2" customWidth="1"/>
    <col min="4326" max="4326" width="13.25" style="2" customWidth="1"/>
    <col min="4327" max="4327" width="13.375" style="2" customWidth="1"/>
    <col min="4328" max="4328" width="13" style="2" customWidth="1"/>
    <col min="4329" max="4329" width="10.875" style="2" customWidth="1"/>
    <col min="4330" max="4576" width="40.375" style="2"/>
    <col min="4577" max="4577" width="33.125" style="2" customWidth="1"/>
    <col min="4578" max="4579" width="13.25" style="2" customWidth="1"/>
    <col min="4580" max="4580" width="13.375" style="2" customWidth="1"/>
    <col min="4581" max="4581" width="30.875" style="2" customWidth="1"/>
    <col min="4582" max="4582" width="13.25" style="2" customWidth="1"/>
    <col min="4583" max="4583" width="13.375" style="2" customWidth="1"/>
    <col min="4584" max="4584" width="13" style="2" customWidth="1"/>
    <col min="4585" max="4585" width="10.875" style="2" customWidth="1"/>
    <col min="4586" max="4832" width="40.375" style="2"/>
    <col min="4833" max="4833" width="33.125" style="2" customWidth="1"/>
    <col min="4834" max="4835" width="13.25" style="2" customWidth="1"/>
    <col min="4836" max="4836" width="13.375" style="2" customWidth="1"/>
    <col min="4837" max="4837" width="30.875" style="2" customWidth="1"/>
    <col min="4838" max="4838" width="13.25" style="2" customWidth="1"/>
    <col min="4839" max="4839" width="13.375" style="2" customWidth="1"/>
    <col min="4840" max="4840" width="13" style="2" customWidth="1"/>
    <col min="4841" max="4841" width="10.875" style="2" customWidth="1"/>
    <col min="4842" max="5088" width="40.375" style="2"/>
    <col min="5089" max="5089" width="33.125" style="2" customWidth="1"/>
    <col min="5090" max="5091" width="13.25" style="2" customWidth="1"/>
    <col min="5092" max="5092" width="13.375" style="2" customWidth="1"/>
    <col min="5093" max="5093" width="30.875" style="2" customWidth="1"/>
    <col min="5094" max="5094" width="13.25" style="2" customWidth="1"/>
    <col min="5095" max="5095" width="13.375" style="2" customWidth="1"/>
    <col min="5096" max="5096" width="13" style="2" customWidth="1"/>
    <col min="5097" max="5097" width="10.875" style="2" customWidth="1"/>
    <col min="5098" max="5344" width="40.375" style="2"/>
    <col min="5345" max="5345" width="33.125" style="2" customWidth="1"/>
    <col min="5346" max="5347" width="13.25" style="2" customWidth="1"/>
    <col min="5348" max="5348" width="13.375" style="2" customWidth="1"/>
    <col min="5349" max="5349" width="30.875" style="2" customWidth="1"/>
    <col min="5350" max="5350" width="13.25" style="2" customWidth="1"/>
    <col min="5351" max="5351" width="13.375" style="2" customWidth="1"/>
    <col min="5352" max="5352" width="13" style="2" customWidth="1"/>
    <col min="5353" max="5353" width="10.875" style="2" customWidth="1"/>
    <col min="5354" max="5600" width="40.375" style="2"/>
    <col min="5601" max="5601" width="33.125" style="2" customWidth="1"/>
    <col min="5602" max="5603" width="13.25" style="2" customWidth="1"/>
    <col min="5604" max="5604" width="13.375" style="2" customWidth="1"/>
    <col min="5605" max="5605" width="30.875" style="2" customWidth="1"/>
    <col min="5606" max="5606" width="13.25" style="2" customWidth="1"/>
    <col min="5607" max="5607" width="13.375" style="2" customWidth="1"/>
    <col min="5608" max="5608" width="13" style="2" customWidth="1"/>
    <col min="5609" max="5609" width="10.875" style="2" customWidth="1"/>
    <col min="5610" max="5856" width="40.375" style="2"/>
    <col min="5857" max="5857" width="33.125" style="2" customWidth="1"/>
    <col min="5858" max="5859" width="13.25" style="2" customWidth="1"/>
    <col min="5860" max="5860" width="13.375" style="2" customWidth="1"/>
    <col min="5861" max="5861" width="30.875" style="2" customWidth="1"/>
    <col min="5862" max="5862" width="13.25" style="2" customWidth="1"/>
    <col min="5863" max="5863" width="13.375" style="2" customWidth="1"/>
    <col min="5864" max="5864" width="13" style="2" customWidth="1"/>
    <col min="5865" max="5865" width="10.875" style="2" customWidth="1"/>
    <col min="5866" max="6112" width="40.375" style="2"/>
    <col min="6113" max="6113" width="33.125" style="2" customWidth="1"/>
    <col min="6114" max="6115" width="13.25" style="2" customWidth="1"/>
    <col min="6116" max="6116" width="13.375" style="2" customWidth="1"/>
    <col min="6117" max="6117" width="30.875" style="2" customWidth="1"/>
    <col min="6118" max="6118" width="13.25" style="2" customWidth="1"/>
    <col min="6119" max="6119" width="13.375" style="2" customWidth="1"/>
    <col min="6120" max="6120" width="13" style="2" customWidth="1"/>
    <col min="6121" max="6121" width="10.875" style="2" customWidth="1"/>
    <col min="6122" max="6368" width="40.375" style="2"/>
    <col min="6369" max="6369" width="33.125" style="2" customWidth="1"/>
    <col min="6370" max="6371" width="13.25" style="2" customWidth="1"/>
    <col min="6372" max="6372" width="13.375" style="2" customWidth="1"/>
    <col min="6373" max="6373" width="30.875" style="2" customWidth="1"/>
    <col min="6374" max="6374" width="13.25" style="2" customWidth="1"/>
    <col min="6375" max="6375" width="13.375" style="2" customWidth="1"/>
    <col min="6376" max="6376" width="13" style="2" customWidth="1"/>
    <col min="6377" max="6377" width="10.875" style="2" customWidth="1"/>
    <col min="6378" max="6624" width="40.375" style="2"/>
    <col min="6625" max="6625" width="33.125" style="2" customWidth="1"/>
    <col min="6626" max="6627" width="13.25" style="2" customWidth="1"/>
    <col min="6628" max="6628" width="13.375" style="2" customWidth="1"/>
    <col min="6629" max="6629" width="30.875" style="2" customWidth="1"/>
    <col min="6630" max="6630" width="13.25" style="2" customWidth="1"/>
    <col min="6631" max="6631" width="13.375" style="2" customWidth="1"/>
    <col min="6632" max="6632" width="13" style="2" customWidth="1"/>
    <col min="6633" max="6633" width="10.875" style="2" customWidth="1"/>
    <col min="6634" max="6880" width="40.375" style="2"/>
    <col min="6881" max="6881" width="33.125" style="2" customWidth="1"/>
    <col min="6882" max="6883" width="13.25" style="2" customWidth="1"/>
    <col min="6884" max="6884" width="13.375" style="2" customWidth="1"/>
    <col min="6885" max="6885" width="30.875" style="2" customWidth="1"/>
    <col min="6886" max="6886" width="13.25" style="2" customWidth="1"/>
    <col min="6887" max="6887" width="13.375" style="2" customWidth="1"/>
    <col min="6888" max="6888" width="13" style="2" customWidth="1"/>
    <col min="6889" max="6889" width="10.875" style="2" customWidth="1"/>
    <col min="6890" max="7136" width="40.375" style="2"/>
    <col min="7137" max="7137" width="33.125" style="2" customWidth="1"/>
    <col min="7138" max="7139" width="13.25" style="2" customWidth="1"/>
    <col min="7140" max="7140" width="13.375" style="2" customWidth="1"/>
    <col min="7141" max="7141" width="30.875" style="2" customWidth="1"/>
    <col min="7142" max="7142" width="13.25" style="2" customWidth="1"/>
    <col min="7143" max="7143" width="13.375" style="2" customWidth="1"/>
    <col min="7144" max="7144" width="13" style="2" customWidth="1"/>
    <col min="7145" max="7145" width="10.875" style="2" customWidth="1"/>
    <col min="7146" max="7392" width="40.375" style="2"/>
    <col min="7393" max="7393" width="33.125" style="2" customWidth="1"/>
    <col min="7394" max="7395" width="13.25" style="2" customWidth="1"/>
    <col min="7396" max="7396" width="13.375" style="2" customWidth="1"/>
    <col min="7397" max="7397" width="30.875" style="2" customWidth="1"/>
    <col min="7398" max="7398" width="13.25" style="2" customWidth="1"/>
    <col min="7399" max="7399" width="13.375" style="2" customWidth="1"/>
    <col min="7400" max="7400" width="13" style="2" customWidth="1"/>
    <col min="7401" max="7401" width="10.875" style="2" customWidth="1"/>
    <col min="7402" max="7648" width="40.375" style="2"/>
    <col min="7649" max="7649" width="33.125" style="2" customWidth="1"/>
    <col min="7650" max="7651" width="13.25" style="2" customWidth="1"/>
    <col min="7652" max="7652" width="13.375" style="2" customWidth="1"/>
    <col min="7653" max="7653" width="30.875" style="2" customWidth="1"/>
    <col min="7654" max="7654" width="13.25" style="2" customWidth="1"/>
    <col min="7655" max="7655" width="13.375" style="2" customWidth="1"/>
    <col min="7656" max="7656" width="13" style="2" customWidth="1"/>
    <col min="7657" max="7657" width="10.875" style="2" customWidth="1"/>
    <col min="7658" max="7904" width="40.375" style="2"/>
    <col min="7905" max="7905" width="33.125" style="2" customWidth="1"/>
    <col min="7906" max="7907" width="13.25" style="2" customWidth="1"/>
    <col min="7908" max="7908" width="13.375" style="2" customWidth="1"/>
    <col min="7909" max="7909" width="30.875" style="2" customWidth="1"/>
    <col min="7910" max="7910" width="13.25" style="2" customWidth="1"/>
    <col min="7911" max="7911" width="13.375" style="2" customWidth="1"/>
    <col min="7912" max="7912" width="13" style="2" customWidth="1"/>
    <col min="7913" max="7913" width="10.875" style="2" customWidth="1"/>
    <col min="7914" max="8160" width="40.375" style="2"/>
    <col min="8161" max="8161" width="33.125" style="2" customWidth="1"/>
    <col min="8162" max="8163" width="13.25" style="2" customWidth="1"/>
    <col min="8164" max="8164" width="13.375" style="2" customWidth="1"/>
    <col min="8165" max="8165" width="30.875" style="2" customWidth="1"/>
    <col min="8166" max="8166" width="13.25" style="2" customWidth="1"/>
    <col min="8167" max="8167" width="13.375" style="2" customWidth="1"/>
    <col min="8168" max="8168" width="13" style="2" customWidth="1"/>
    <col min="8169" max="8169" width="10.875" style="2" customWidth="1"/>
    <col min="8170" max="8416" width="40.375" style="2"/>
    <col min="8417" max="8417" width="33.125" style="2" customWidth="1"/>
    <col min="8418" max="8419" width="13.25" style="2" customWidth="1"/>
    <col min="8420" max="8420" width="13.375" style="2" customWidth="1"/>
    <col min="8421" max="8421" width="30.875" style="2" customWidth="1"/>
    <col min="8422" max="8422" width="13.25" style="2" customWidth="1"/>
    <col min="8423" max="8423" width="13.375" style="2" customWidth="1"/>
    <col min="8424" max="8424" width="13" style="2" customWidth="1"/>
    <col min="8425" max="8425" width="10.875" style="2" customWidth="1"/>
    <col min="8426" max="8672" width="40.375" style="2"/>
    <col min="8673" max="8673" width="33.125" style="2" customWidth="1"/>
    <col min="8674" max="8675" width="13.25" style="2" customWidth="1"/>
    <col min="8676" max="8676" width="13.375" style="2" customWidth="1"/>
    <col min="8677" max="8677" width="30.875" style="2" customWidth="1"/>
    <col min="8678" max="8678" width="13.25" style="2" customWidth="1"/>
    <col min="8679" max="8679" width="13.375" style="2" customWidth="1"/>
    <col min="8680" max="8680" width="13" style="2" customWidth="1"/>
    <col min="8681" max="8681" width="10.875" style="2" customWidth="1"/>
    <col min="8682" max="8928" width="40.375" style="2"/>
    <col min="8929" max="8929" width="33.125" style="2" customWidth="1"/>
    <col min="8930" max="8931" width="13.25" style="2" customWidth="1"/>
    <col min="8932" max="8932" width="13.375" style="2" customWidth="1"/>
    <col min="8933" max="8933" width="30.875" style="2" customWidth="1"/>
    <col min="8934" max="8934" width="13.25" style="2" customWidth="1"/>
    <col min="8935" max="8935" width="13.375" style="2" customWidth="1"/>
    <col min="8936" max="8936" width="13" style="2" customWidth="1"/>
    <col min="8937" max="8937" width="10.875" style="2" customWidth="1"/>
    <col min="8938" max="9184" width="40.375" style="2"/>
    <col min="9185" max="9185" width="33.125" style="2" customWidth="1"/>
    <col min="9186" max="9187" width="13.25" style="2" customWidth="1"/>
    <col min="9188" max="9188" width="13.375" style="2" customWidth="1"/>
    <col min="9189" max="9189" width="30.875" style="2" customWidth="1"/>
    <col min="9190" max="9190" width="13.25" style="2" customWidth="1"/>
    <col min="9191" max="9191" width="13.375" style="2" customWidth="1"/>
    <col min="9192" max="9192" width="13" style="2" customWidth="1"/>
    <col min="9193" max="9193" width="10.875" style="2" customWidth="1"/>
    <col min="9194" max="9440" width="40.375" style="2"/>
    <col min="9441" max="9441" width="33.125" style="2" customWidth="1"/>
    <col min="9442" max="9443" width="13.25" style="2" customWidth="1"/>
    <col min="9444" max="9444" width="13.375" style="2" customWidth="1"/>
    <col min="9445" max="9445" width="30.875" style="2" customWidth="1"/>
    <col min="9446" max="9446" width="13.25" style="2" customWidth="1"/>
    <col min="9447" max="9447" width="13.375" style="2" customWidth="1"/>
    <col min="9448" max="9448" width="13" style="2" customWidth="1"/>
    <col min="9449" max="9449" width="10.875" style="2" customWidth="1"/>
    <col min="9450" max="9696" width="40.375" style="2"/>
    <col min="9697" max="9697" width="33.125" style="2" customWidth="1"/>
    <col min="9698" max="9699" width="13.25" style="2" customWidth="1"/>
    <col min="9700" max="9700" width="13.375" style="2" customWidth="1"/>
    <col min="9701" max="9701" width="30.875" style="2" customWidth="1"/>
    <col min="9702" max="9702" width="13.25" style="2" customWidth="1"/>
    <col min="9703" max="9703" width="13.375" style="2" customWidth="1"/>
    <col min="9704" max="9704" width="13" style="2" customWidth="1"/>
    <col min="9705" max="9705" width="10.875" style="2" customWidth="1"/>
    <col min="9706" max="9952" width="40.375" style="2"/>
    <col min="9953" max="9953" width="33.125" style="2" customWidth="1"/>
    <col min="9954" max="9955" width="13.25" style="2" customWidth="1"/>
    <col min="9956" max="9956" width="13.375" style="2" customWidth="1"/>
    <col min="9957" max="9957" width="30.875" style="2" customWidth="1"/>
    <col min="9958" max="9958" width="13.25" style="2" customWidth="1"/>
    <col min="9959" max="9959" width="13.375" style="2" customWidth="1"/>
    <col min="9960" max="9960" width="13" style="2" customWidth="1"/>
    <col min="9961" max="9961" width="10.875" style="2" customWidth="1"/>
    <col min="9962" max="10208" width="40.375" style="2"/>
    <col min="10209" max="10209" width="33.125" style="2" customWidth="1"/>
    <col min="10210" max="10211" width="13.25" style="2" customWidth="1"/>
    <col min="10212" max="10212" width="13.375" style="2" customWidth="1"/>
    <col min="10213" max="10213" width="30.875" style="2" customWidth="1"/>
    <col min="10214" max="10214" width="13.25" style="2" customWidth="1"/>
    <col min="10215" max="10215" width="13.375" style="2" customWidth="1"/>
    <col min="10216" max="10216" width="13" style="2" customWidth="1"/>
    <col min="10217" max="10217" width="10.875" style="2" customWidth="1"/>
    <col min="10218" max="10464" width="40.375" style="2"/>
    <col min="10465" max="10465" width="33.125" style="2" customWidth="1"/>
    <col min="10466" max="10467" width="13.25" style="2" customWidth="1"/>
    <col min="10468" max="10468" width="13.375" style="2" customWidth="1"/>
    <col min="10469" max="10469" width="30.875" style="2" customWidth="1"/>
    <col min="10470" max="10470" width="13.25" style="2" customWidth="1"/>
    <col min="10471" max="10471" width="13.375" style="2" customWidth="1"/>
    <col min="10472" max="10472" width="13" style="2" customWidth="1"/>
    <col min="10473" max="10473" width="10.875" style="2" customWidth="1"/>
    <col min="10474" max="10720" width="40.375" style="2"/>
    <col min="10721" max="10721" width="33.125" style="2" customWidth="1"/>
    <col min="10722" max="10723" width="13.25" style="2" customWidth="1"/>
    <col min="10724" max="10724" width="13.375" style="2" customWidth="1"/>
    <col min="10725" max="10725" width="30.875" style="2" customWidth="1"/>
    <col min="10726" max="10726" width="13.25" style="2" customWidth="1"/>
    <col min="10727" max="10727" width="13.375" style="2" customWidth="1"/>
    <col min="10728" max="10728" width="13" style="2" customWidth="1"/>
    <col min="10729" max="10729" width="10.875" style="2" customWidth="1"/>
    <col min="10730" max="10976" width="40.375" style="2"/>
    <col min="10977" max="10977" width="33.125" style="2" customWidth="1"/>
    <col min="10978" max="10979" width="13.25" style="2" customWidth="1"/>
    <col min="10980" max="10980" width="13.375" style="2" customWidth="1"/>
    <col min="10981" max="10981" width="30.875" style="2" customWidth="1"/>
    <col min="10982" max="10982" width="13.25" style="2" customWidth="1"/>
    <col min="10983" max="10983" width="13.375" style="2" customWidth="1"/>
    <col min="10984" max="10984" width="13" style="2" customWidth="1"/>
    <col min="10985" max="10985" width="10.875" style="2" customWidth="1"/>
    <col min="10986" max="11232" width="40.375" style="2"/>
    <col min="11233" max="11233" width="33.125" style="2" customWidth="1"/>
    <col min="11234" max="11235" width="13.25" style="2" customWidth="1"/>
    <col min="11236" max="11236" width="13.375" style="2" customWidth="1"/>
    <col min="11237" max="11237" width="30.875" style="2" customWidth="1"/>
    <col min="11238" max="11238" width="13.25" style="2" customWidth="1"/>
    <col min="11239" max="11239" width="13.375" style="2" customWidth="1"/>
    <col min="11240" max="11240" width="13" style="2" customWidth="1"/>
    <col min="11241" max="11241" width="10.875" style="2" customWidth="1"/>
    <col min="11242" max="11488" width="40.375" style="2"/>
    <col min="11489" max="11489" width="33.125" style="2" customWidth="1"/>
    <col min="11490" max="11491" width="13.25" style="2" customWidth="1"/>
    <col min="11492" max="11492" width="13.375" style="2" customWidth="1"/>
    <col min="11493" max="11493" width="30.875" style="2" customWidth="1"/>
    <col min="11494" max="11494" width="13.25" style="2" customWidth="1"/>
    <col min="11495" max="11495" width="13.375" style="2" customWidth="1"/>
    <col min="11496" max="11496" width="13" style="2" customWidth="1"/>
    <col min="11497" max="11497" width="10.875" style="2" customWidth="1"/>
    <col min="11498" max="11744" width="40.375" style="2"/>
    <col min="11745" max="11745" width="33.125" style="2" customWidth="1"/>
    <col min="11746" max="11747" width="13.25" style="2" customWidth="1"/>
    <col min="11748" max="11748" width="13.375" style="2" customWidth="1"/>
    <col min="11749" max="11749" width="30.875" style="2" customWidth="1"/>
    <col min="11750" max="11750" width="13.25" style="2" customWidth="1"/>
    <col min="11751" max="11751" width="13.375" style="2" customWidth="1"/>
    <col min="11752" max="11752" width="13" style="2" customWidth="1"/>
    <col min="11753" max="11753" width="10.875" style="2" customWidth="1"/>
    <col min="11754" max="12000" width="40.375" style="2"/>
    <col min="12001" max="12001" width="33.125" style="2" customWidth="1"/>
    <col min="12002" max="12003" width="13.25" style="2" customWidth="1"/>
    <col min="12004" max="12004" width="13.375" style="2" customWidth="1"/>
    <col min="12005" max="12005" width="30.875" style="2" customWidth="1"/>
    <col min="12006" max="12006" width="13.25" style="2" customWidth="1"/>
    <col min="12007" max="12007" width="13.375" style="2" customWidth="1"/>
    <col min="12008" max="12008" width="13" style="2" customWidth="1"/>
    <col min="12009" max="12009" width="10.875" style="2" customWidth="1"/>
    <col min="12010" max="12256" width="40.375" style="2"/>
    <col min="12257" max="12257" width="33.125" style="2" customWidth="1"/>
    <col min="12258" max="12259" width="13.25" style="2" customWidth="1"/>
    <col min="12260" max="12260" width="13.375" style="2" customWidth="1"/>
    <col min="12261" max="12261" width="30.875" style="2" customWidth="1"/>
    <col min="12262" max="12262" width="13.25" style="2" customWidth="1"/>
    <col min="12263" max="12263" width="13.375" style="2" customWidth="1"/>
    <col min="12264" max="12264" width="13" style="2" customWidth="1"/>
    <col min="12265" max="12265" width="10.875" style="2" customWidth="1"/>
    <col min="12266" max="12512" width="40.375" style="2"/>
    <col min="12513" max="12513" width="33.125" style="2" customWidth="1"/>
    <col min="12514" max="12515" width="13.25" style="2" customWidth="1"/>
    <col min="12516" max="12516" width="13.375" style="2" customWidth="1"/>
    <col min="12517" max="12517" width="30.875" style="2" customWidth="1"/>
    <col min="12518" max="12518" width="13.25" style="2" customWidth="1"/>
    <col min="12519" max="12519" width="13.375" style="2" customWidth="1"/>
    <col min="12520" max="12520" width="13" style="2" customWidth="1"/>
    <col min="12521" max="12521" width="10.875" style="2" customWidth="1"/>
    <col min="12522" max="12768" width="40.375" style="2"/>
    <col min="12769" max="12769" width="33.125" style="2" customWidth="1"/>
    <col min="12770" max="12771" width="13.25" style="2" customWidth="1"/>
    <col min="12772" max="12772" width="13.375" style="2" customWidth="1"/>
    <col min="12773" max="12773" width="30.875" style="2" customWidth="1"/>
    <col min="12774" max="12774" width="13.25" style="2" customWidth="1"/>
    <col min="12775" max="12775" width="13.375" style="2" customWidth="1"/>
    <col min="12776" max="12776" width="13" style="2" customWidth="1"/>
    <col min="12777" max="12777" width="10.875" style="2" customWidth="1"/>
    <col min="12778" max="13024" width="40.375" style="2"/>
    <col min="13025" max="13025" width="33.125" style="2" customWidth="1"/>
    <col min="13026" max="13027" width="13.25" style="2" customWidth="1"/>
    <col min="13028" max="13028" width="13.375" style="2" customWidth="1"/>
    <col min="13029" max="13029" width="30.875" style="2" customWidth="1"/>
    <col min="13030" max="13030" width="13.25" style="2" customWidth="1"/>
    <col min="13031" max="13031" width="13.375" style="2" customWidth="1"/>
    <col min="13032" max="13032" width="13" style="2" customWidth="1"/>
    <col min="13033" max="13033" width="10.875" style="2" customWidth="1"/>
    <col min="13034" max="13280" width="40.375" style="2"/>
    <col min="13281" max="13281" width="33.125" style="2" customWidth="1"/>
    <col min="13282" max="13283" width="13.25" style="2" customWidth="1"/>
    <col min="13284" max="13284" width="13.375" style="2" customWidth="1"/>
    <col min="13285" max="13285" width="30.875" style="2" customWidth="1"/>
    <col min="13286" max="13286" width="13.25" style="2" customWidth="1"/>
    <col min="13287" max="13287" width="13.375" style="2" customWidth="1"/>
    <col min="13288" max="13288" width="13" style="2" customWidth="1"/>
    <col min="13289" max="13289" width="10.875" style="2" customWidth="1"/>
    <col min="13290" max="13536" width="40.375" style="2"/>
    <col min="13537" max="13537" width="33.125" style="2" customWidth="1"/>
    <col min="13538" max="13539" width="13.25" style="2" customWidth="1"/>
    <col min="13540" max="13540" width="13.375" style="2" customWidth="1"/>
    <col min="13541" max="13541" width="30.875" style="2" customWidth="1"/>
    <col min="13542" max="13542" width="13.25" style="2" customWidth="1"/>
    <col min="13543" max="13543" width="13.375" style="2" customWidth="1"/>
    <col min="13544" max="13544" width="13" style="2" customWidth="1"/>
    <col min="13545" max="13545" width="10.875" style="2" customWidth="1"/>
    <col min="13546" max="13792" width="40.375" style="2"/>
    <col min="13793" max="13793" width="33.125" style="2" customWidth="1"/>
    <col min="13794" max="13795" width="13.25" style="2" customWidth="1"/>
    <col min="13796" max="13796" width="13.375" style="2" customWidth="1"/>
    <col min="13797" max="13797" width="30.875" style="2" customWidth="1"/>
    <col min="13798" max="13798" width="13.25" style="2" customWidth="1"/>
    <col min="13799" max="13799" width="13.375" style="2" customWidth="1"/>
    <col min="13800" max="13800" width="13" style="2" customWidth="1"/>
    <col min="13801" max="13801" width="10.875" style="2" customWidth="1"/>
    <col min="13802" max="14048" width="40.375" style="2"/>
    <col min="14049" max="14049" width="33.125" style="2" customWidth="1"/>
    <col min="14050" max="14051" width="13.25" style="2" customWidth="1"/>
    <col min="14052" max="14052" width="13.375" style="2" customWidth="1"/>
    <col min="14053" max="14053" width="30.875" style="2" customWidth="1"/>
    <col min="14054" max="14054" width="13.25" style="2" customWidth="1"/>
    <col min="14055" max="14055" width="13.375" style="2" customWidth="1"/>
    <col min="14056" max="14056" width="13" style="2" customWidth="1"/>
    <col min="14057" max="14057" width="10.875" style="2" customWidth="1"/>
    <col min="14058" max="14304" width="40.375" style="2"/>
    <col min="14305" max="14305" width="33.125" style="2" customWidth="1"/>
    <col min="14306" max="14307" width="13.25" style="2" customWidth="1"/>
    <col min="14308" max="14308" width="13.375" style="2" customWidth="1"/>
    <col min="14309" max="14309" width="30.875" style="2" customWidth="1"/>
    <col min="14310" max="14310" width="13.25" style="2" customWidth="1"/>
    <col min="14311" max="14311" width="13.375" style="2" customWidth="1"/>
    <col min="14312" max="14312" width="13" style="2" customWidth="1"/>
    <col min="14313" max="14313" width="10.875" style="2" customWidth="1"/>
    <col min="14314" max="14560" width="40.375" style="2"/>
    <col min="14561" max="14561" width="33.125" style="2" customWidth="1"/>
    <col min="14562" max="14563" width="13.25" style="2" customWidth="1"/>
    <col min="14564" max="14564" width="13.375" style="2" customWidth="1"/>
    <col min="14565" max="14565" width="30.875" style="2" customWidth="1"/>
    <col min="14566" max="14566" width="13.25" style="2" customWidth="1"/>
    <col min="14567" max="14567" width="13.375" style="2" customWidth="1"/>
    <col min="14568" max="14568" width="13" style="2" customWidth="1"/>
    <col min="14569" max="14569" width="10.875" style="2" customWidth="1"/>
    <col min="14570" max="14816" width="40.375" style="2"/>
    <col min="14817" max="14817" width="33.125" style="2" customWidth="1"/>
    <col min="14818" max="14819" width="13.25" style="2" customWidth="1"/>
    <col min="14820" max="14820" width="13.375" style="2" customWidth="1"/>
    <col min="14821" max="14821" width="30.875" style="2" customWidth="1"/>
    <col min="14822" max="14822" width="13.25" style="2" customWidth="1"/>
    <col min="14823" max="14823" width="13.375" style="2" customWidth="1"/>
    <col min="14824" max="14824" width="13" style="2" customWidth="1"/>
    <col min="14825" max="14825" width="10.875" style="2" customWidth="1"/>
    <col min="14826" max="15072" width="40.375" style="2"/>
    <col min="15073" max="15073" width="33.125" style="2" customWidth="1"/>
    <col min="15074" max="15075" width="13.25" style="2" customWidth="1"/>
    <col min="15076" max="15076" width="13.375" style="2" customWidth="1"/>
    <col min="15077" max="15077" width="30.875" style="2" customWidth="1"/>
    <col min="15078" max="15078" width="13.25" style="2" customWidth="1"/>
    <col min="15079" max="15079" width="13.375" style="2" customWidth="1"/>
    <col min="15080" max="15080" width="13" style="2" customWidth="1"/>
    <col min="15081" max="15081" width="10.875" style="2" customWidth="1"/>
    <col min="15082" max="15328" width="40.375" style="2"/>
    <col min="15329" max="15329" width="33.125" style="2" customWidth="1"/>
    <col min="15330" max="15331" width="13.25" style="2" customWidth="1"/>
    <col min="15332" max="15332" width="13.375" style="2" customWidth="1"/>
    <col min="15333" max="15333" width="30.875" style="2" customWidth="1"/>
    <col min="15334" max="15334" width="13.25" style="2" customWidth="1"/>
    <col min="15335" max="15335" width="13.375" style="2" customWidth="1"/>
    <col min="15336" max="15336" width="13" style="2" customWidth="1"/>
    <col min="15337" max="15337" width="10.875" style="2" customWidth="1"/>
    <col min="15338" max="15584" width="40.375" style="2"/>
    <col min="15585" max="15585" width="33.125" style="2" customWidth="1"/>
    <col min="15586" max="15587" width="13.25" style="2" customWidth="1"/>
    <col min="15588" max="15588" width="13.375" style="2" customWidth="1"/>
    <col min="15589" max="15589" width="30.875" style="2" customWidth="1"/>
    <col min="15590" max="15590" width="13.25" style="2" customWidth="1"/>
    <col min="15591" max="15591" width="13.375" style="2" customWidth="1"/>
    <col min="15592" max="15592" width="13" style="2" customWidth="1"/>
    <col min="15593" max="15593" width="10.875" style="2" customWidth="1"/>
    <col min="15594" max="15840" width="40.375" style="2"/>
    <col min="15841" max="15841" width="33.125" style="2" customWidth="1"/>
    <col min="15842" max="15843" width="13.25" style="2" customWidth="1"/>
    <col min="15844" max="15844" width="13.375" style="2" customWidth="1"/>
    <col min="15845" max="15845" width="30.875" style="2" customWidth="1"/>
    <col min="15846" max="15846" width="13.25" style="2" customWidth="1"/>
    <col min="15847" max="15847" width="13.375" style="2" customWidth="1"/>
    <col min="15848" max="15848" width="13" style="2" customWidth="1"/>
    <col min="15849" max="15849" width="10.875" style="2" customWidth="1"/>
    <col min="15850" max="16096" width="40.375" style="2"/>
    <col min="16097" max="16097" width="33.125" style="2" customWidth="1"/>
    <col min="16098" max="16099" width="13.25" style="2" customWidth="1"/>
    <col min="16100" max="16100" width="13.375" style="2" customWidth="1"/>
    <col min="16101" max="16101" width="30.875" style="2" customWidth="1"/>
    <col min="16102" max="16102" width="13.25" style="2" customWidth="1"/>
    <col min="16103" max="16103" width="13.375" style="2" customWidth="1"/>
    <col min="16104" max="16104" width="13" style="2" customWidth="1"/>
    <col min="16105" max="16105" width="10.875" style="2" customWidth="1"/>
    <col min="16106" max="16384" width="40.375" style="2"/>
  </cols>
  <sheetData>
    <row r="1" ht="20.25" spans="1:1">
      <c r="A1" s="3" t="s">
        <v>184</v>
      </c>
    </row>
    <row r="2" s="70" customFormat="1" ht="27.75" customHeight="1" spans="1:8">
      <c r="A2" s="4" t="s">
        <v>185</v>
      </c>
      <c r="B2" s="4"/>
      <c r="C2" s="4"/>
      <c r="D2" s="4"/>
      <c r="E2" s="4"/>
      <c r="F2" s="4"/>
      <c r="G2" s="4"/>
      <c r="H2" s="4"/>
    </row>
    <row r="3" s="70" customFormat="1" ht="15.75" spans="1:8">
      <c r="A3" s="5"/>
      <c r="B3" s="5"/>
      <c r="C3" s="5"/>
      <c r="D3" s="5"/>
      <c r="E3" s="5"/>
      <c r="F3" s="30" t="s">
        <v>2</v>
      </c>
      <c r="G3" s="6"/>
      <c r="H3" s="6"/>
    </row>
    <row r="4" s="71" customFormat="1" ht="30" spans="1:8">
      <c r="A4" s="31" t="s">
        <v>3</v>
      </c>
      <c r="B4" s="8" t="s">
        <v>186</v>
      </c>
      <c r="C4" s="32" t="s">
        <v>4</v>
      </c>
      <c r="D4" s="32" t="s">
        <v>8</v>
      </c>
      <c r="E4" s="31" t="s">
        <v>3</v>
      </c>
      <c r="F4" s="8" t="s">
        <v>186</v>
      </c>
      <c r="G4" s="32" t="s">
        <v>4</v>
      </c>
      <c r="H4" s="32" t="s">
        <v>8</v>
      </c>
    </row>
    <row r="5" s="70" customFormat="1" ht="17" customHeight="1" spans="1:8">
      <c r="A5" s="72" t="s">
        <v>9</v>
      </c>
      <c r="B5" s="33">
        <f>SUM(B6:B7,B31,B35,B36,B37)</f>
        <v>977910</v>
      </c>
      <c r="C5" s="22">
        <f>SUM(C6:C7,C31,C35,C36,C37)</f>
        <v>758579</v>
      </c>
      <c r="D5" s="10"/>
      <c r="E5" s="31" t="s">
        <v>10</v>
      </c>
      <c r="F5" s="34">
        <f>SUM(F6,F31:F36)</f>
        <v>977910</v>
      </c>
      <c r="G5" s="10">
        <f>SUM(G6,G31:G34)</f>
        <v>758579</v>
      </c>
      <c r="H5" s="10"/>
    </row>
    <row r="6" s="70" customFormat="1" ht="15.75" spans="1:8">
      <c r="A6" s="73" t="s">
        <v>11</v>
      </c>
      <c r="B6" s="74">
        <v>1704</v>
      </c>
      <c r="C6" s="49">
        <v>69101</v>
      </c>
      <c r="D6" s="11"/>
      <c r="E6" s="41" t="s">
        <v>12</v>
      </c>
      <c r="F6" s="75">
        <f>SUM(F7:F30)</f>
        <v>640465</v>
      </c>
      <c r="G6" s="11">
        <f>SUM(G7:G30)</f>
        <v>654898</v>
      </c>
      <c r="H6" s="36">
        <f>G6/F6-1</f>
        <v>0.0225351892765413</v>
      </c>
    </row>
    <row r="7" s="70" customFormat="1" ht="15.75" spans="1:8">
      <c r="A7" s="73" t="s">
        <v>13</v>
      </c>
      <c r="B7" s="33">
        <f>SUM(B8,B23)</f>
        <v>225660</v>
      </c>
      <c r="C7" s="22">
        <f>SUM(C8,C23)</f>
        <v>248226</v>
      </c>
      <c r="D7" s="36">
        <f>C7/B7-1</f>
        <v>0.1</v>
      </c>
      <c r="E7" s="37" t="s">
        <v>14</v>
      </c>
      <c r="F7" s="76">
        <v>34922</v>
      </c>
      <c r="G7" s="48">
        <v>37160</v>
      </c>
      <c r="H7" s="48"/>
    </row>
    <row r="8" s="70" customFormat="1" ht="15.75" spans="1:8">
      <c r="A8" s="77" t="s">
        <v>15</v>
      </c>
      <c r="B8" s="74">
        <f>SUM(B9:B22)</f>
        <v>106859</v>
      </c>
      <c r="C8" s="74">
        <f>SUM(C9:C22)</f>
        <v>128226</v>
      </c>
      <c r="D8" s="36">
        <f>C8/B8-1</f>
        <v>0.199955080994582</v>
      </c>
      <c r="E8" s="37" t="s">
        <v>16</v>
      </c>
      <c r="F8" s="76">
        <v>0</v>
      </c>
      <c r="G8" s="48">
        <v>63</v>
      </c>
      <c r="H8" s="48"/>
    </row>
    <row r="9" s="70" customFormat="1" ht="15.75" spans="1:8">
      <c r="A9" s="78" t="s">
        <v>17</v>
      </c>
      <c r="B9" s="79">
        <v>45725</v>
      </c>
      <c r="C9" s="79">
        <v>62296</v>
      </c>
      <c r="D9" s="80"/>
      <c r="E9" s="37" t="s">
        <v>18</v>
      </c>
      <c r="F9" s="76">
        <v>21384</v>
      </c>
      <c r="G9" s="48">
        <v>15682</v>
      </c>
      <c r="H9" s="48"/>
    </row>
    <row r="10" s="70" customFormat="1" ht="15.75" spans="1:8">
      <c r="A10" s="78" t="s">
        <v>19</v>
      </c>
      <c r="B10" s="79"/>
      <c r="C10" s="79"/>
      <c r="D10" s="80"/>
      <c r="E10" s="37" t="s">
        <v>20</v>
      </c>
      <c r="F10" s="76">
        <v>155456</v>
      </c>
      <c r="G10" s="48">
        <v>160739</v>
      </c>
      <c r="H10" s="48"/>
    </row>
    <row r="11" s="70" customFormat="1" ht="15.75" spans="1:8">
      <c r="A11" s="78" t="s">
        <v>21</v>
      </c>
      <c r="B11" s="79">
        <v>12208</v>
      </c>
      <c r="C11" s="79">
        <v>15000</v>
      </c>
      <c r="D11" s="80"/>
      <c r="E11" s="37" t="s">
        <v>22</v>
      </c>
      <c r="F11" s="76">
        <v>3780</v>
      </c>
      <c r="G11" s="48">
        <v>3812</v>
      </c>
      <c r="H11" s="48"/>
    </row>
    <row r="12" s="70" customFormat="1" ht="15.75" spans="1:8">
      <c r="A12" s="78" t="s">
        <v>23</v>
      </c>
      <c r="B12" s="79">
        <v>17993</v>
      </c>
      <c r="C12" s="79">
        <v>17000</v>
      </c>
      <c r="D12" s="80"/>
      <c r="E12" s="37" t="s">
        <v>24</v>
      </c>
      <c r="F12" s="76">
        <v>8060</v>
      </c>
      <c r="G12" s="48">
        <v>6838</v>
      </c>
      <c r="H12" s="48"/>
    </row>
    <row r="13" s="70" customFormat="1" ht="15.75" spans="1:8">
      <c r="A13" s="78" t="s">
        <v>25</v>
      </c>
      <c r="B13" s="79">
        <v>2483</v>
      </c>
      <c r="C13" s="79">
        <v>4000</v>
      </c>
      <c r="D13" s="80"/>
      <c r="E13" s="37" t="s">
        <v>26</v>
      </c>
      <c r="F13" s="76">
        <v>77713</v>
      </c>
      <c r="G13" s="48">
        <v>84340</v>
      </c>
      <c r="H13" s="48"/>
    </row>
    <row r="14" s="70" customFormat="1" ht="15.75" spans="1:8">
      <c r="A14" s="78" t="s">
        <v>27</v>
      </c>
      <c r="B14" s="79">
        <v>4358</v>
      </c>
      <c r="C14" s="79">
        <v>4800</v>
      </c>
      <c r="D14" s="80"/>
      <c r="E14" s="37" t="s">
        <v>28</v>
      </c>
      <c r="F14" s="76">
        <v>52766</v>
      </c>
      <c r="G14" s="81">
        <v>52406</v>
      </c>
      <c r="H14" s="81"/>
    </row>
    <row r="15" s="70" customFormat="1" ht="15.75" spans="1:8">
      <c r="A15" s="78" t="s">
        <v>29</v>
      </c>
      <c r="B15" s="79">
        <v>5743</v>
      </c>
      <c r="C15" s="79">
        <v>5500</v>
      </c>
      <c r="D15" s="80"/>
      <c r="E15" s="37" t="s">
        <v>30</v>
      </c>
      <c r="F15" s="76">
        <v>24231</v>
      </c>
      <c r="G15" s="81">
        <v>25309</v>
      </c>
      <c r="H15" s="81"/>
    </row>
    <row r="16" s="70" customFormat="1" ht="15.75" spans="1:8">
      <c r="A16" s="78" t="s">
        <v>31</v>
      </c>
      <c r="B16" s="79">
        <v>2267</v>
      </c>
      <c r="C16" s="79">
        <v>2500</v>
      </c>
      <c r="D16" s="80"/>
      <c r="E16" s="37" t="s">
        <v>32</v>
      </c>
      <c r="F16" s="76">
        <v>16697</v>
      </c>
      <c r="G16" s="81">
        <v>12022</v>
      </c>
      <c r="H16" s="81"/>
    </row>
    <row r="17" s="70" customFormat="1" ht="15.75" spans="1:8">
      <c r="A17" s="78" t="s">
        <v>33</v>
      </c>
      <c r="B17" s="79">
        <v>4303</v>
      </c>
      <c r="C17" s="79">
        <v>4500</v>
      </c>
      <c r="D17" s="80"/>
      <c r="E17" s="37" t="s">
        <v>34</v>
      </c>
      <c r="F17" s="76">
        <v>83557</v>
      </c>
      <c r="G17" s="81">
        <v>91407</v>
      </c>
      <c r="H17" s="81"/>
    </row>
    <row r="18" s="70" customFormat="1" ht="15.75" spans="1:8">
      <c r="A18" s="78" t="s">
        <v>35</v>
      </c>
      <c r="B18" s="79">
        <v>1719</v>
      </c>
      <c r="C18" s="79">
        <v>2130</v>
      </c>
      <c r="D18" s="80"/>
      <c r="E18" s="37" t="s">
        <v>36</v>
      </c>
      <c r="F18" s="76">
        <v>61744</v>
      </c>
      <c r="G18" s="81">
        <v>46104</v>
      </c>
      <c r="H18" s="81"/>
    </row>
    <row r="19" s="70" customFormat="1" ht="15.75" spans="1:8">
      <c r="A19" s="78" t="s">
        <v>37</v>
      </c>
      <c r="B19" s="79">
        <v>407</v>
      </c>
      <c r="C19" s="79">
        <v>500</v>
      </c>
      <c r="D19" s="80"/>
      <c r="E19" s="37" t="s">
        <v>38</v>
      </c>
      <c r="F19" s="76">
        <v>29842</v>
      </c>
      <c r="G19" s="81">
        <v>31239</v>
      </c>
      <c r="H19" s="81"/>
    </row>
    <row r="20" s="70" customFormat="1" ht="15.75" spans="1:8">
      <c r="A20" s="78" t="s">
        <v>39</v>
      </c>
      <c r="B20" s="79">
        <v>2277</v>
      </c>
      <c r="C20" s="79">
        <v>3000</v>
      </c>
      <c r="D20" s="80"/>
      <c r="E20" s="37" t="s">
        <v>40</v>
      </c>
      <c r="F20" s="76">
        <v>1957</v>
      </c>
      <c r="G20" s="81">
        <v>648</v>
      </c>
      <c r="H20" s="81"/>
    </row>
    <row r="21" s="70" customFormat="1" ht="15.75" spans="1:8">
      <c r="A21" s="78" t="s">
        <v>41</v>
      </c>
      <c r="B21" s="79">
        <v>7381</v>
      </c>
      <c r="C21" s="79">
        <v>7000</v>
      </c>
      <c r="D21" s="80"/>
      <c r="E21" s="37" t="s">
        <v>42</v>
      </c>
      <c r="F21" s="76">
        <v>70</v>
      </c>
      <c r="G21" s="81">
        <v>130</v>
      </c>
      <c r="H21" s="81"/>
    </row>
    <row r="22" s="70" customFormat="1" ht="15.75" spans="1:8">
      <c r="A22" s="78" t="s">
        <v>43</v>
      </c>
      <c r="B22" s="79">
        <v>-5</v>
      </c>
      <c r="C22" s="47"/>
      <c r="D22" s="48"/>
      <c r="E22" s="37" t="s">
        <v>44</v>
      </c>
      <c r="F22" s="76">
        <v>0</v>
      </c>
      <c r="G22" s="48"/>
      <c r="H22" s="48"/>
    </row>
    <row r="23" s="70" customFormat="1" ht="15.75" spans="1:8">
      <c r="A23" s="77" t="s">
        <v>45</v>
      </c>
      <c r="B23" s="74">
        <f>SUM(B24:B30)</f>
        <v>118801</v>
      </c>
      <c r="C23" s="23">
        <f>SUM(C24:C30)</f>
        <v>120000</v>
      </c>
      <c r="D23" s="36">
        <f>C23/B23-1</f>
        <v>0.0100925076388245</v>
      </c>
      <c r="E23" s="37" t="s">
        <v>46</v>
      </c>
      <c r="F23" s="76">
        <v>8104</v>
      </c>
      <c r="G23" s="48">
        <v>29785</v>
      </c>
      <c r="H23" s="48"/>
    </row>
    <row r="24" s="70" customFormat="1" ht="15.75" spans="1:8">
      <c r="A24" s="82" t="s">
        <v>47</v>
      </c>
      <c r="B24" s="79">
        <v>4762</v>
      </c>
      <c r="C24" s="79">
        <v>4550</v>
      </c>
      <c r="D24" s="48"/>
      <c r="E24" s="37" t="s">
        <v>48</v>
      </c>
      <c r="F24" s="76">
        <v>36587</v>
      </c>
      <c r="G24" s="48">
        <v>31357</v>
      </c>
      <c r="H24" s="48"/>
    </row>
    <row r="25" s="70" customFormat="1" ht="15.75" spans="1:8">
      <c r="A25" s="82" t="s">
        <v>49</v>
      </c>
      <c r="B25" s="79">
        <v>2221</v>
      </c>
      <c r="C25" s="79">
        <v>2000</v>
      </c>
      <c r="D25" s="48"/>
      <c r="E25" s="37" t="s">
        <v>50</v>
      </c>
      <c r="F25" s="76">
        <v>762</v>
      </c>
      <c r="G25" s="48">
        <v>821</v>
      </c>
      <c r="H25" s="48"/>
    </row>
    <row r="26" s="70" customFormat="1" ht="15.75" spans="1:8">
      <c r="A26" s="82" t="s">
        <v>51</v>
      </c>
      <c r="B26" s="79">
        <v>3310</v>
      </c>
      <c r="C26" s="79">
        <v>3200</v>
      </c>
      <c r="D26" s="48"/>
      <c r="E26" s="37" t="s">
        <v>52</v>
      </c>
      <c r="F26" s="76">
        <v>7043</v>
      </c>
      <c r="G26" s="48">
        <v>2138</v>
      </c>
      <c r="H26" s="48"/>
    </row>
    <row r="27" s="70" customFormat="1" ht="15.75" spans="1:8">
      <c r="A27" s="82" t="s">
        <v>53</v>
      </c>
      <c r="B27" s="79"/>
      <c r="C27" s="79"/>
      <c r="D27" s="48"/>
      <c r="E27" s="37" t="s">
        <v>54</v>
      </c>
      <c r="F27" s="76">
        <v>0</v>
      </c>
      <c r="G27" s="48"/>
      <c r="H27" s="48"/>
    </row>
    <row r="28" s="70" customFormat="1" ht="15.75" spans="1:8">
      <c r="A28" s="82" t="s">
        <v>55</v>
      </c>
      <c r="B28" s="79">
        <v>107258</v>
      </c>
      <c r="C28" s="79">
        <v>109000</v>
      </c>
      <c r="D28" s="48"/>
      <c r="E28" s="37" t="s">
        <v>56</v>
      </c>
      <c r="F28" s="76">
        <v>15783</v>
      </c>
      <c r="G28" s="48">
        <v>15597</v>
      </c>
      <c r="H28" s="48"/>
    </row>
    <row r="29" s="70" customFormat="1" ht="15.75" spans="1:8">
      <c r="A29" s="83" t="s">
        <v>57</v>
      </c>
      <c r="B29" s="79">
        <v>1100</v>
      </c>
      <c r="C29" s="79">
        <v>1100</v>
      </c>
      <c r="D29" s="48"/>
      <c r="E29" s="37" t="s">
        <v>58</v>
      </c>
      <c r="F29" s="75">
        <v>7</v>
      </c>
      <c r="G29" s="48">
        <v>1</v>
      </c>
      <c r="H29" s="48"/>
    </row>
    <row r="30" s="70" customFormat="1" ht="15.75" spans="1:8">
      <c r="A30" s="82" t="s">
        <v>59</v>
      </c>
      <c r="B30" s="79">
        <v>150</v>
      </c>
      <c r="C30" s="79">
        <v>150</v>
      </c>
      <c r="D30" s="48"/>
      <c r="E30" s="37" t="s">
        <v>60</v>
      </c>
      <c r="F30" s="76"/>
      <c r="G30" s="48">
        <v>7300</v>
      </c>
      <c r="H30" s="11"/>
    </row>
    <row r="31" s="70" customFormat="1" ht="15.75" spans="1:8">
      <c r="A31" s="77" t="s">
        <v>61</v>
      </c>
      <c r="B31" s="74">
        <f>SUM(B32:B34)</f>
        <v>466773</v>
      </c>
      <c r="C31" s="23">
        <f>SUM(C32:C34)</f>
        <v>340247</v>
      </c>
      <c r="D31" s="11"/>
      <c r="E31" s="14" t="s">
        <v>62</v>
      </c>
      <c r="F31" s="49">
        <v>29401</v>
      </c>
      <c r="G31" s="23">
        <v>26396</v>
      </c>
      <c r="H31" s="11"/>
    </row>
    <row r="32" s="5" customFormat="1" ht="15.75" spans="1:8">
      <c r="A32" s="78" t="s">
        <v>63</v>
      </c>
      <c r="B32" s="67">
        <v>4807</v>
      </c>
      <c r="C32" s="79">
        <v>4807</v>
      </c>
      <c r="D32" s="48"/>
      <c r="E32" s="41" t="s">
        <v>64</v>
      </c>
      <c r="F32" s="74">
        <v>122200</v>
      </c>
      <c r="G32" s="23">
        <v>5700</v>
      </c>
      <c r="H32" s="11"/>
    </row>
    <row r="33" s="70" customFormat="1" ht="15.75" spans="1:8">
      <c r="A33" s="78" t="s">
        <v>65</v>
      </c>
      <c r="B33" s="67">
        <v>382613</v>
      </c>
      <c r="C33" s="79">
        <v>309197</v>
      </c>
      <c r="D33" s="48"/>
      <c r="E33" s="41" t="s">
        <v>187</v>
      </c>
      <c r="F33" s="75">
        <v>73838</v>
      </c>
      <c r="G33" s="11">
        <v>71585</v>
      </c>
      <c r="H33" s="11"/>
    </row>
    <row r="34" s="70" customFormat="1" ht="15.75" spans="1:8">
      <c r="A34" s="78" t="s">
        <v>67</v>
      </c>
      <c r="B34" s="67">
        <v>79353</v>
      </c>
      <c r="C34" s="79">
        <v>26243</v>
      </c>
      <c r="D34" s="48"/>
      <c r="E34" s="41" t="s">
        <v>68</v>
      </c>
      <c r="F34" s="75">
        <v>42905</v>
      </c>
      <c r="G34" s="11"/>
      <c r="H34" s="84"/>
    </row>
    <row r="35" s="70" customFormat="1" ht="15.75" spans="1:8">
      <c r="A35" s="77" t="s">
        <v>69</v>
      </c>
      <c r="B35" s="49">
        <v>166000</v>
      </c>
      <c r="C35" s="23">
        <v>5700</v>
      </c>
      <c r="D35" s="11"/>
      <c r="E35" s="85" t="s">
        <v>70</v>
      </c>
      <c r="F35" s="74"/>
      <c r="G35" s="48"/>
      <c r="H35" s="48"/>
    </row>
    <row r="36" s="70" customFormat="1" ht="15.75" spans="1:8">
      <c r="A36" s="77" t="s">
        <v>71</v>
      </c>
      <c r="B36" s="49">
        <v>899</v>
      </c>
      <c r="C36" s="49">
        <v>42905</v>
      </c>
      <c r="D36" s="11"/>
      <c r="E36" s="62" t="s">
        <v>72</v>
      </c>
      <c r="F36" s="75">
        <v>69101</v>
      </c>
      <c r="G36" s="48"/>
      <c r="H36" s="48"/>
    </row>
    <row r="37" s="70" customFormat="1" ht="15.75" spans="1:8">
      <c r="A37" s="77" t="s">
        <v>73</v>
      </c>
      <c r="B37" s="49">
        <v>116874</v>
      </c>
      <c r="C37" s="23">
        <v>52400</v>
      </c>
      <c r="D37" s="11"/>
      <c r="E37" s="48"/>
      <c r="F37" s="76"/>
      <c r="G37" s="48"/>
      <c r="H37" s="48"/>
    </row>
  </sheetData>
  <mergeCells count="2">
    <mergeCell ref="A2:H2"/>
    <mergeCell ref="F3:H3"/>
  </mergeCells>
  <printOptions horizontalCentered="1"/>
  <pageMargins left="0.393055555555556" right="0.313888888888889" top="0.354166666666667" bottom="0.393055555555556" header="0.15625" footer="0.313888888888889"/>
  <pageSetup paperSize="9" scale="80" orientation="landscape" horizontalDpi="600"/>
  <headerFooter alignWithMargins="0">
    <oddFooter>&amp;C— &amp;P 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view="pageBreakPreview" zoomScaleNormal="100" zoomScaleSheetLayoutView="100" workbookViewId="0">
      <selection activeCell="I1" sqref="I$1:P$1048576"/>
    </sheetView>
  </sheetViews>
  <sheetFormatPr defaultColWidth="10" defaultRowHeight="21" customHeight="1" outlineLevelCol="7"/>
  <cols>
    <col min="1" max="1" width="31.625" style="52" customWidth="1"/>
    <col min="2" max="3" width="12" style="52" customWidth="1"/>
    <col min="4" max="4" width="10.875" style="52" customWidth="1"/>
    <col min="5" max="5" width="34.125" style="52" customWidth="1"/>
    <col min="6" max="7" width="12.75" style="52" customWidth="1"/>
    <col min="8" max="8" width="11.375" style="52" customWidth="1"/>
    <col min="9" max="16384" width="10" style="52"/>
  </cols>
  <sheetData>
    <row r="1" s="52" customFormat="1" ht="20.25" spans="1:3">
      <c r="A1" s="3" t="s">
        <v>188</v>
      </c>
      <c r="B1" s="56"/>
      <c r="C1" s="56"/>
    </row>
    <row r="2" s="53" customFormat="1" ht="25.5" customHeight="1" spans="1:8">
      <c r="A2" s="57" t="s">
        <v>189</v>
      </c>
      <c r="B2" s="57"/>
      <c r="C2" s="57"/>
      <c r="D2" s="57"/>
      <c r="E2" s="57"/>
      <c r="F2" s="57"/>
      <c r="G2" s="57"/>
      <c r="H2" s="57"/>
    </row>
    <row r="3" s="53" customFormat="1" customHeight="1" spans="1:8">
      <c r="A3" s="58"/>
      <c r="B3" s="58"/>
      <c r="C3" s="58"/>
      <c r="D3" s="58"/>
      <c r="E3" s="58"/>
      <c r="F3" s="30" t="s">
        <v>2</v>
      </c>
      <c r="G3" s="6"/>
      <c r="H3" s="6"/>
    </row>
    <row r="4" s="54" customFormat="1" ht="40.5" customHeight="1" spans="1:8">
      <c r="A4" s="59" t="s">
        <v>3</v>
      </c>
      <c r="B4" s="60" t="s">
        <v>186</v>
      </c>
      <c r="C4" s="61" t="s">
        <v>4</v>
      </c>
      <c r="D4" s="32" t="s">
        <v>8</v>
      </c>
      <c r="E4" s="59" t="s">
        <v>3</v>
      </c>
      <c r="F4" s="60" t="s">
        <v>186</v>
      </c>
      <c r="G4" s="61" t="s">
        <v>4</v>
      </c>
      <c r="H4" s="32" t="s">
        <v>8</v>
      </c>
    </row>
    <row r="5" s="54" customFormat="1" ht="27" customHeight="1" spans="1:8">
      <c r="A5" s="59" t="s">
        <v>9</v>
      </c>
      <c r="B5" s="42">
        <f>SUM(B6:B7,B13,B14,B15,B16)</f>
        <v>549657</v>
      </c>
      <c r="C5" s="42">
        <f>SUM(C6:C7,C13,C14,C15,C16)</f>
        <v>409931</v>
      </c>
      <c r="D5" s="42"/>
      <c r="E5" s="59" t="s">
        <v>10</v>
      </c>
      <c r="F5" s="42">
        <f>SUM(F6,F19:F22)</f>
        <v>549657</v>
      </c>
      <c r="G5" s="42">
        <f>SUM(G6,G19:G21)</f>
        <v>409931</v>
      </c>
      <c r="H5" s="42"/>
    </row>
    <row r="6" s="53" customFormat="1" customHeight="1" spans="1:8">
      <c r="A6" s="62" t="s">
        <v>11</v>
      </c>
      <c r="B6" s="43">
        <v>192874</v>
      </c>
      <c r="C6" s="42">
        <f>F22</f>
        <v>105289</v>
      </c>
      <c r="D6" s="42"/>
      <c r="E6" s="62" t="s">
        <v>12</v>
      </c>
      <c r="F6" s="42">
        <f>SUM(F7:F18)</f>
        <v>320721</v>
      </c>
      <c r="G6" s="42">
        <f>SUM(G7:G18)</f>
        <v>232617</v>
      </c>
      <c r="H6" s="63">
        <f>G6/F6-1</f>
        <v>-0.274706052924504</v>
      </c>
    </row>
    <row r="7" s="53" customFormat="1" customHeight="1" spans="1:8">
      <c r="A7" s="62" t="s">
        <v>13</v>
      </c>
      <c r="B7" s="42">
        <f>SUM(B8:B12)</f>
        <v>86866</v>
      </c>
      <c r="C7" s="42">
        <f>SUM(C8:C12)</f>
        <v>150000</v>
      </c>
      <c r="D7" s="63">
        <f>C7/B7-1</f>
        <v>0.726797596297746</v>
      </c>
      <c r="E7" s="64" t="s">
        <v>22</v>
      </c>
      <c r="F7" s="45"/>
      <c r="G7" s="45"/>
      <c r="H7" s="45"/>
    </row>
    <row r="8" s="53" customFormat="1" customHeight="1" spans="1:8">
      <c r="A8" s="64" t="s">
        <v>144</v>
      </c>
      <c r="B8" s="39">
        <v>71085</v>
      </c>
      <c r="C8" s="45">
        <v>138000</v>
      </c>
      <c r="D8" s="45"/>
      <c r="E8" s="64" t="s">
        <v>24</v>
      </c>
      <c r="F8" s="45"/>
      <c r="G8" s="45"/>
      <c r="H8" s="45"/>
    </row>
    <row r="9" s="53" customFormat="1" customHeight="1" spans="1:8">
      <c r="A9" s="64" t="s">
        <v>157</v>
      </c>
      <c r="B9" s="45">
        <v>15418</v>
      </c>
      <c r="C9" s="45">
        <v>11350</v>
      </c>
      <c r="D9" s="45"/>
      <c r="E9" s="64" t="s">
        <v>26</v>
      </c>
      <c r="F9" s="45">
        <v>900</v>
      </c>
      <c r="G9" s="45">
        <v>5609</v>
      </c>
      <c r="H9" s="45"/>
    </row>
    <row r="10" s="53" customFormat="1" customHeight="1" spans="1:8">
      <c r="A10" s="64" t="s">
        <v>158</v>
      </c>
      <c r="B10" s="45">
        <v>300</v>
      </c>
      <c r="C10" s="45">
        <v>370</v>
      </c>
      <c r="D10" s="45"/>
      <c r="E10" s="64" t="s">
        <v>32</v>
      </c>
      <c r="F10" s="45">
        <v>122490</v>
      </c>
      <c r="G10" s="45">
        <v>103497</v>
      </c>
      <c r="H10" s="45"/>
    </row>
    <row r="11" s="53" customFormat="1" customHeight="1" spans="1:8">
      <c r="A11" s="64" t="s">
        <v>159</v>
      </c>
      <c r="B11" s="45">
        <v>63</v>
      </c>
      <c r="C11" s="45">
        <v>100</v>
      </c>
      <c r="D11" s="45"/>
      <c r="E11" s="64" t="s">
        <v>34</v>
      </c>
      <c r="F11" s="45">
        <v>43532</v>
      </c>
      <c r="G11" s="45">
        <v>92976</v>
      </c>
      <c r="H11" s="45"/>
    </row>
    <row r="12" s="53" customFormat="1" customHeight="1" spans="1:8">
      <c r="A12" s="64" t="s">
        <v>160</v>
      </c>
      <c r="B12" s="45"/>
      <c r="C12" s="45">
        <v>180</v>
      </c>
      <c r="D12" s="45"/>
      <c r="E12" s="64" t="s">
        <v>36</v>
      </c>
      <c r="F12" s="45"/>
      <c r="G12" s="45"/>
      <c r="H12" s="45"/>
    </row>
    <row r="13" s="53" customFormat="1" customHeight="1" spans="1:8">
      <c r="A13" s="65" t="s">
        <v>61</v>
      </c>
      <c r="B13" s="42">
        <v>65917</v>
      </c>
      <c r="C13" s="42">
        <v>31042</v>
      </c>
      <c r="D13" s="42"/>
      <c r="E13" s="64" t="s">
        <v>38</v>
      </c>
      <c r="F13" s="45"/>
      <c r="G13" s="45"/>
      <c r="H13" s="45"/>
    </row>
    <row r="14" s="53" customFormat="1" customHeight="1" spans="1:8">
      <c r="A14" s="62" t="s">
        <v>69</v>
      </c>
      <c r="B14" s="43">
        <v>204000</v>
      </c>
      <c r="C14" s="42">
        <v>123600</v>
      </c>
      <c r="D14" s="42"/>
      <c r="E14" s="64" t="s">
        <v>40</v>
      </c>
      <c r="F14" s="45"/>
      <c r="G14" s="45"/>
      <c r="H14" s="45"/>
    </row>
    <row r="15" s="55" customFormat="1" customHeight="1" spans="1:8">
      <c r="A15" s="62" t="s">
        <v>161</v>
      </c>
      <c r="B15" s="42"/>
      <c r="C15" s="42"/>
      <c r="D15" s="42"/>
      <c r="E15" s="64" t="s">
        <v>54</v>
      </c>
      <c r="F15" s="45">
        <v>129496</v>
      </c>
      <c r="G15" s="45">
        <v>4521</v>
      </c>
      <c r="H15" s="45"/>
    </row>
    <row r="16" s="53" customFormat="1" customHeight="1" spans="1:8">
      <c r="A16" s="49"/>
      <c r="B16" s="42"/>
      <c r="C16" s="42"/>
      <c r="D16" s="42"/>
      <c r="E16" s="64" t="s">
        <v>162</v>
      </c>
      <c r="F16" s="45">
        <v>1699</v>
      </c>
      <c r="G16" s="45"/>
      <c r="H16" s="45"/>
    </row>
    <row r="17" s="53" customFormat="1" customHeight="1" spans="1:8">
      <c r="A17" s="49"/>
      <c r="B17" s="42"/>
      <c r="C17" s="42"/>
      <c r="D17" s="42"/>
      <c r="E17" s="64" t="s">
        <v>56</v>
      </c>
      <c r="F17" s="45">
        <v>22603</v>
      </c>
      <c r="G17" s="45">
        <v>26006</v>
      </c>
      <c r="H17" s="45"/>
    </row>
    <row r="18" s="53" customFormat="1" customHeight="1" spans="1:8">
      <c r="A18" s="66"/>
      <c r="B18" s="45"/>
      <c r="C18" s="45"/>
      <c r="D18" s="45"/>
      <c r="E18" s="64" t="s">
        <v>163</v>
      </c>
      <c r="F18" s="67">
        <v>1</v>
      </c>
      <c r="G18" s="67">
        <v>8</v>
      </c>
      <c r="H18" s="67"/>
    </row>
    <row r="19" s="53" customFormat="1" customHeight="1" spans="1:8">
      <c r="A19" s="67"/>
      <c r="B19" s="45"/>
      <c r="C19" s="45"/>
      <c r="D19" s="45"/>
      <c r="E19" s="62" t="s">
        <v>62</v>
      </c>
      <c r="F19" s="49">
        <v>3773</v>
      </c>
      <c r="G19" s="49">
        <v>2314</v>
      </c>
      <c r="H19" s="45"/>
    </row>
    <row r="20" s="53" customFormat="1" customHeight="1" spans="1:8">
      <c r="A20" s="67"/>
      <c r="B20" s="45"/>
      <c r="C20" s="45"/>
      <c r="D20" s="68"/>
      <c r="E20" s="65" t="s">
        <v>164</v>
      </c>
      <c r="F20" s="49">
        <v>115874</v>
      </c>
      <c r="G20" s="42">
        <v>51400</v>
      </c>
      <c r="H20" s="42"/>
    </row>
    <row r="21" s="53" customFormat="1" customHeight="1" spans="1:8">
      <c r="A21" s="67"/>
      <c r="B21" s="45"/>
      <c r="C21" s="45"/>
      <c r="D21" s="68"/>
      <c r="E21" s="65" t="s">
        <v>165</v>
      </c>
      <c r="F21" s="42">
        <v>4000</v>
      </c>
      <c r="G21" s="42">
        <v>123600</v>
      </c>
      <c r="H21" s="45"/>
    </row>
    <row r="22" s="53" customFormat="1" customHeight="1" spans="1:8">
      <c r="A22" s="49"/>
      <c r="B22" s="49"/>
      <c r="C22" s="49"/>
      <c r="D22" s="49"/>
      <c r="E22" s="62" t="s">
        <v>154</v>
      </c>
      <c r="F22" s="42">
        <v>105289</v>
      </c>
      <c r="G22" s="42">
        <f>C5-G5</f>
        <v>0</v>
      </c>
      <c r="H22" s="42"/>
    </row>
    <row r="23" s="52" customFormat="1" customHeight="1" spans="1:8">
      <c r="A23" s="69"/>
      <c r="B23" s="69"/>
      <c r="C23" s="69"/>
      <c r="D23" s="69"/>
      <c r="E23" s="69"/>
      <c r="F23" s="69"/>
      <c r="G23" s="69"/>
      <c r="H23" s="69"/>
    </row>
    <row r="24" s="52" customFormat="1" customHeight="1" spans="1:8">
      <c r="A24" s="69"/>
      <c r="B24" s="69"/>
      <c r="C24" s="69"/>
      <c r="D24" s="69"/>
      <c r="E24" s="69"/>
      <c r="F24" s="69"/>
      <c r="G24" s="69"/>
      <c r="H24" s="69"/>
    </row>
    <row r="25" s="52" customFormat="1" customHeight="1" spans="1:8">
      <c r="A25" s="69"/>
      <c r="B25" s="69"/>
      <c r="C25" s="69"/>
      <c r="D25" s="69"/>
      <c r="E25" s="69"/>
      <c r="F25" s="69"/>
      <c r="G25" s="69"/>
      <c r="H25" s="69"/>
    </row>
    <row r="26" s="52" customFormat="1" customHeight="1" spans="1:8">
      <c r="A26" s="69"/>
      <c r="B26" s="69"/>
      <c r="C26" s="69"/>
      <c r="D26" s="69"/>
      <c r="E26" s="69"/>
      <c r="F26" s="69"/>
      <c r="G26" s="69"/>
      <c r="H26" s="69"/>
    </row>
    <row r="27" s="52" customFormat="1" customHeight="1" spans="1:8">
      <c r="A27" s="69"/>
      <c r="B27" s="69"/>
      <c r="C27" s="69"/>
      <c r="D27" s="69"/>
      <c r="E27" s="69"/>
      <c r="F27" s="69"/>
      <c r="G27" s="69"/>
      <c r="H27" s="69"/>
    </row>
    <row r="28" s="52" customFormat="1" customHeight="1" spans="1:8">
      <c r="A28" s="69"/>
      <c r="B28" s="69"/>
      <c r="C28" s="69"/>
      <c r="D28" s="69"/>
      <c r="E28" s="69"/>
      <c r="F28" s="69"/>
      <c r="G28" s="69"/>
      <c r="H28" s="69"/>
    </row>
    <row r="29" s="52" customFormat="1" customHeight="1" spans="1:8">
      <c r="A29" s="69"/>
      <c r="B29" s="69"/>
      <c r="C29" s="69"/>
      <c r="D29" s="69"/>
      <c r="E29" s="69"/>
      <c r="F29" s="69"/>
      <c r="G29" s="69"/>
      <c r="H29" s="69"/>
    </row>
    <row r="30" s="52" customFormat="1" customHeight="1" spans="1:8">
      <c r="A30" s="69"/>
      <c r="B30" s="69"/>
      <c r="C30" s="69"/>
      <c r="D30" s="69"/>
      <c r="E30" s="69"/>
      <c r="F30" s="69"/>
      <c r="G30" s="69"/>
      <c r="H30" s="69"/>
    </row>
  </sheetData>
  <mergeCells count="2">
    <mergeCell ref="A2:H2"/>
    <mergeCell ref="F3:H3"/>
  </mergeCells>
  <printOptions horizontalCentered="1"/>
  <pageMargins left="0.393055555555556" right="0.313888888888889" top="0.471527777777778" bottom="0.393055555555556" header="0.15625" footer="0.313888888888889"/>
  <pageSetup paperSize="9" scale="95" orientation="landscape" horizontalDpi="600"/>
  <headerFooter alignWithMargins="0"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2022年全县一般公共预算</vt:lpstr>
      <vt:lpstr>2022年县本级一般公共预算</vt:lpstr>
      <vt:lpstr>2022年全县政府基金</vt:lpstr>
      <vt:lpstr>2022年县本级政府基金</vt:lpstr>
      <vt:lpstr>2022年国有资本经营</vt:lpstr>
      <vt:lpstr>2022年县本级国有资本经营</vt:lpstr>
      <vt:lpstr>2023年全县一般公共预算</vt:lpstr>
      <vt:lpstr>2023年县本级一般公共预算</vt:lpstr>
      <vt:lpstr>2023年全县政府基金</vt:lpstr>
      <vt:lpstr>2023年县本级政府基金</vt:lpstr>
      <vt:lpstr>2023年国有资本经营</vt:lpstr>
      <vt:lpstr>2023年县本级国有资本经营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李勇</dc:creator>
  <cp:lastModifiedBy>终于峩们再见</cp:lastModifiedBy>
  <dcterms:created xsi:type="dcterms:W3CDTF">2021-11-26T10:25:00Z</dcterms:created>
  <cp:lastPrinted>2021-12-31T04:59:00Z</cp:lastPrinted>
  <dcterms:modified xsi:type="dcterms:W3CDTF">2023-03-02T06:41:43Z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