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32"/>
  </bookViews>
  <sheets>
    <sheet name="2023年全县一般公共预算" sheetId="1" r:id="rId1"/>
    <sheet name="2023年县本级一般公共预算" sheetId="2" r:id="rId2"/>
    <sheet name="2023年一般公共预算收支平衡表" sheetId="3" r:id="rId3"/>
    <sheet name="2023年公共预算支出功能明细表 " sheetId="4" r:id="rId4"/>
    <sheet name="2023年乡村振兴衔接资金分配表" sheetId="5" r:id="rId5"/>
    <sheet name="2023年全县政府基金" sheetId="6" r:id="rId6"/>
    <sheet name="2023年县本级政府基金 " sheetId="7" r:id="rId7"/>
    <sheet name="2023年基金支出功能明细表" sheetId="8" r:id="rId8"/>
    <sheet name="2023年国有资本经营 " sheetId="9" r:id="rId9"/>
    <sheet name="2023年县本级国有资本经营" sheetId="10" r:id="rId10"/>
    <sheet name="2023年全县社保基金预算" sheetId="11" r:id="rId11"/>
    <sheet name="2023年县本级社保基金预算" sheetId="12" r:id="rId12"/>
    <sheet name="2023年债务限额、余额" sheetId="13" r:id="rId13"/>
    <sheet name="2024年全县一般公共预算" sheetId="14" r:id="rId14"/>
    <sheet name="2024年县本级一般公共预算" sheetId="15" r:id="rId15"/>
    <sheet name="2024年一般公共预算收支平衡表" sheetId="16" r:id="rId16"/>
    <sheet name="2024年公共支出功能明细表" sheetId="17" r:id="rId17"/>
    <sheet name="2024年公共预算基本和项目 " sheetId="18" r:id="rId18"/>
    <sheet name="2024年公共本级基本支出经济 " sheetId="19" r:id="rId19"/>
    <sheet name="2024年乡村振兴衔接资金上级专款表" sheetId="20" r:id="rId20"/>
    <sheet name="2024年全县政府基金" sheetId="21" r:id="rId21"/>
    <sheet name="2024年县本级政府基金" sheetId="22" r:id="rId22"/>
    <sheet name="2024年基金支出功能表" sheetId="23" r:id="rId23"/>
    <sheet name="2024年国有资本经营" sheetId="24" r:id="rId24"/>
    <sheet name="2024年县本级国有资本经营" sheetId="25" r:id="rId25"/>
    <sheet name="2024年全县社保基金预算" sheetId="26" r:id="rId26"/>
    <sheet name="2024年县本级社保基金预算" sheetId="27" r:id="rId27"/>
    <sheet name="一般债务余额情况" sheetId="28" r:id="rId28"/>
    <sheet name="专项债务余额情况" sheetId="29" r:id="rId29"/>
    <sheet name="债券发行及还本付息" sheetId="30" r:id="rId30"/>
    <sheet name="政府债务限额提前下达情况" sheetId="31" r:id="rId31"/>
    <sheet name="新增地方政府债券安排情况" sheetId="32" r:id="rId32"/>
    <sheet name="重点绩效评价结果" sheetId="33" r:id="rId33"/>
  </sheets>
  <externalReferences>
    <externalReference r:id="rId36"/>
    <externalReference r:id="rId37"/>
  </externalReferences>
  <definedNames>
    <definedName name="_xlnm.Print_Titles" localSheetId="2">'2023年一般公共预算收支平衡表'!$1:$5</definedName>
    <definedName name="_xlnm.Print_Titles" localSheetId="3">'2023年公共预算支出功能明细表 '!$1:$5</definedName>
    <definedName name="_xlnm.Print_Titles" localSheetId="7">'2023年基金支出功能明细表'!$1:$4</definedName>
    <definedName name="_xlnm.Print_Titles" localSheetId="15">'2024年一般公共预算收支平衡表'!$1:$5</definedName>
    <definedName name="_xlnm.Print_Titles" localSheetId="16">'2024年公共支出功能明细表'!$1:$4</definedName>
    <definedName name="_xlnm.Print_Titles" localSheetId="17">'2024年公共预算基本和项目 '!$1:$6</definedName>
    <definedName name="_xlnm.Print_Titles" localSheetId="18">'2024年公共本级基本支出经济 '!$1:$6</definedName>
    <definedName name="_xlnm.Print_Titles" localSheetId="22">'2024年基金支出功能表'!$1:$4</definedName>
    <definedName name="_xlnm._FilterDatabase" localSheetId="16" hidden="1">'2024年公共支出功能明细表'!$A$4:$C$495</definedName>
    <definedName name="_xlnm._FilterDatabase" localSheetId="22" hidden="1">'2024年基金支出功能表'!$A$5:$C$243</definedName>
  </definedNames>
  <calcPr fullCalcOnLoad="1"/>
</workbook>
</file>

<file path=xl/sharedStrings.xml><?xml version="1.0" encoding="utf-8"?>
<sst xmlns="http://schemas.openxmlformats.org/spreadsheetml/2006/main" count="3732" uniqueCount="2597">
  <si>
    <t>表一</t>
  </si>
  <si>
    <r>
      <t>2023</t>
    </r>
    <r>
      <rPr>
        <sz val="20"/>
        <rFont val="方正小标宋_GBK"/>
        <family val="4"/>
      </rPr>
      <t>年全县一般公共预算收支执行情况表</t>
    </r>
  </si>
  <si>
    <t>单位：万元</t>
  </si>
  <si>
    <r>
      <rPr>
        <b/>
        <sz val="12"/>
        <rFont val="宋体"/>
        <family val="0"/>
      </rPr>
      <t>预算科目</t>
    </r>
  </si>
  <si>
    <r>
      <rPr>
        <b/>
        <sz val="12"/>
        <rFont val="宋体"/>
        <family val="0"/>
      </rPr>
      <t>年</t>
    </r>
    <r>
      <rPr>
        <b/>
        <sz val="12"/>
        <rFont val="Times New Roman"/>
        <family val="1"/>
      </rPr>
      <t xml:space="preserve">  </t>
    </r>
    <r>
      <rPr>
        <b/>
        <sz val="12"/>
        <rFont val="宋体"/>
        <family val="0"/>
      </rPr>
      <t>初</t>
    </r>
    <r>
      <rPr>
        <b/>
        <sz val="12"/>
        <rFont val="Times New Roman"/>
        <family val="1"/>
      </rPr>
      <t xml:space="preserve">
</t>
    </r>
    <r>
      <rPr>
        <b/>
        <sz val="12"/>
        <rFont val="宋体"/>
        <family val="0"/>
      </rPr>
      <t>预算数</t>
    </r>
  </si>
  <si>
    <r>
      <rPr>
        <b/>
        <sz val="12"/>
        <rFont val="宋体"/>
        <family val="0"/>
      </rPr>
      <t>调</t>
    </r>
    <r>
      <rPr>
        <b/>
        <sz val="12"/>
        <rFont val="Times New Roman"/>
        <family val="1"/>
      </rPr>
      <t xml:space="preserve">  </t>
    </r>
    <r>
      <rPr>
        <b/>
        <sz val="12"/>
        <rFont val="宋体"/>
        <family val="0"/>
      </rPr>
      <t>整</t>
    </r>
    <r>
      <rPr>
        <b/>
        <sz val="12"/>
        <rFont val="Times New Roman"/>
        <family val="1"/>
      </rPr>
      <t xml:space="preserve">
</t>
    </r>
    <r>
      <rPr>
        <b/>
        <sz val="12"/>
        <rFont val="宋体"/>
        <family val="0"/>
      </rPr>
      <t>预算数</t>
    </r>
  </si>
  <si>
    <r>
      <rPr>
        <b/>
        <sz val="12"/>
        <rFont val="宋体"/>
        <family val="0"/>
      </rPr>
      <t>执行数</t>
    </r>
  </si>
  <si>
    <t>增减</t>
  </si>
  <si>
    <r>
      <rPr>
        <b/>
        <sz val="12"/>
        <rFont val="宋体"/>
        <family val="0"/>
      </rPr>
      <t>收入总计</t>
    </r>
  </si>
  <si>
    <r>
      <rPr>
        <b/>
        <sz val="12"/>
        <rFont val="宋体"/>
        <family val="0"/>
      </rPr>
      <t>支出总计</t>
    </r>
  </si>
  <si>
    <r>
      <rPr>
        <b/>
        <sz val="12"/>
        <rFont val="宋体"/>
        <family val="0"/>
      </rPr>
      <t>一、上年结转收入</t>
    </r>
  </si>
  <si>
    <r>
      <rPr>
        <b/>
        <sz val="12"/>
        <rFont val="宋体"/>
        <family val="0"/>
      </rPr>
      <t>一、本年度支出</t>
    </r>
  </si>
  <si>
    <r>
      <rPr>
        <b/>
        <sz val="12"/>
        <rFont val="宋体"/>
        <family val="0"/>
      </rPr>
      <t>二、本年度收入</t>
    </r>
  </si>
  <si>
    <r>
      <rPr>
        <sz val="12"/>
        <rFont val="宋体"/>
        <family val="0"/>
      </rPr>
      <t>一般公共服务支出</t>
    </r>
  </si>
  <si>
    <r>
      <rPr>
        <b/>
        <sz val="12"/>
        <rFont val="宋体"/>
        <family val="0"/>
      </rPr>
      <t>（一）税收收入</t>
    </r>
  </si>
  <si>
    <r>
      <rPr>
        <sz val="12"/>
        <rFont val="宋体"/>
        <family val="0"/>
      </rPr>
      <t>国防支出</t>
    </r>
  </si>
  <si>
    <r>
      <rPr>
        <sz val="12"/>
        <rFont val="宋体"/>
        <family val="0"/>
      </rPr>
      <t>增值税</t>
    </r>
  </si>
  <si>
    <r>
      <rPr>
        <sz val="12"/>
        <rFont val="宋体"/>
        <family val="0"/>
      </rPr>
      <t>公共安全支出</t>
    </r>
  </si>
  <si>
    <t xml:space="preserve"> </t>
  </si>
  <si>
    <r>
      <rPr>
        <sz val="12"/>
        <rFont val="宋体"/>
        <family val="0"/>
      </rPr>
      <t>营业税</t>
    </r>
  </si>
  <si>
    <r>
      <rPr>
        <sz val="12"/>
        <rFont val="宋体"/>
        <family val="0"/>
      </rPr>
      <t>教育支出</t>
    </r>
  </si>
  <si>
    <r>
      <rPr>
        <sz val="12"/>
        <rFont val="宋体"/>
        <family val="0"/>
      </rPr>
      <t>企业所得税</t>
    </r>
  </si>
  <si>
    <r>
      <rPr>
        <sz val="12"/>
        <rFont val="宋体"/>
        <family val="0"/>
      </rPr>
      <t>科学技术支出</t>
    </r>
  </si>
  <si>
    <r>
      <rPr>
        <sz val="12"/>
        <rFont val="宋体"/>
        <family val="0"/>
      </rPr>
      <t>个人所得税</t>
    </r>
  </si>
  <si>
    <r>
      <rPr>
        <sz val="12"/>
        <rFont val="宋体"/>
        <family val="0"/>
      </rPr>
      <t>文化旅游体育与传媒支出</t>
    </r>
  </si>
  <si>
    <r>
      <rPr>
        <sz val="12"/>
        <rFont val="宋体"/>
        <family val="0"/>
      </rPr>
      <t>资源税</t>
    </r>
  </si>
  <si>
    <r>
      <rPr>
        <sz val="12"/>
        <rFont val="宋体"/>
        <family val="0"/>
      </rPr>
      <t>社会保障和就业支出</t>
    </r>
  </si>
  <si>
    <r>
      <rPr>
        <sz val="12"/>
        <rFont val="宋体"/>
        <family val="0"/>
      </rPr>
      <t>城市维护建设税</t>
    </r>
  </si>
  <si>
    <r>
      <rPr>
        <sz val="12"/>
        <rFont val="宋体"/>
        <family val="0"/>
      </rPr>
      <t>卫生健康支出</t>
    </r>
  </si>
  <si>
    <r>
      <rPr>
        <sz val="12"/>
        <rFont val="宋体"/>
        <family val="0"/>
      </rPr>
      <t>房产税</t>
    </r>
  </si>
  <si>
    <r>
      <rPr>
        <sz val="12"/>
        <rFont val="宋体"/>
        <family val="0"/>
      </rPr>
      <t>节能环保支出</t>
    </r>
  </si>
  <si>
    <r>
      <rPr>
        <sz val="12"/>
        <rFont val="宋体"/>
        <family val="0"/>
      </rPr>
      <t>印花税</t>
    </r>
  </si>
  <si>
    <r>
      <rPr>
        <sz val="12"/>
        <rFont val="宋体"/>
        <family val="0"/>
      </rPr>
      <t>城乡社区支出</t>
    </r>
  </si>
  <si>
    <r>
      <rPr>
        <sz val="12"/>
        <rFont val="宋体"/>
        <family val="0"/>
      </rPr>
      <t>城镇土地使用税</t>
    </r>
  </si>
  <si>
    <r>
      <rPr>
        <sz val="12"/>
        <rFont val="宋体"/>
        <family val="0"/>
      </rPr>
      <t>农林水支出</t>
    </r>
  </si>
  <si>
    <r>
      <rPr>
        <sz val="12"/>
        <rFont val="宋体"/>
        <family val="0"/>
      </rPr>
      <t>土地增值税</t>
    </r>
  </si>
  <si>
    <r>
      <rPr>
        <sz val="12"/>
        <rFont val="宋体"/>
        <family val="0"/>
      </rPr>
      <t>交通运输支出</t>
    </r>
  </si>
  <si>
    <r>
      <rPr>
        <sz val="12"/>
        <rFont val="宋体"/>
        <family val="0"/>
      </rPr>
      <t>环境保护税</t>
    </r>
  </si>
  <si>
    <r>
      <rPr>
        <sz val="12"/>
        <rFont val="宋体"/>
        <family val="0"/>
      </rPr>
      <t>资源勘探信息等支出</t>
    </r>
  </si>
  <si>
    <r>
      <rPr>
        <sz val="12"/>
        <rFont val="宋体"/>
        <family val="0"/>
      </rPr>
      <t>耕地占用税</t>
    </r>
  </si>
  <si>
    <r>
      <rPr>
        <sz val="12"/>
        <rFont val="宋体"/>
        <family val="0"/>
      </rPr>
      <t>商业服务业等支出</t>
    </r>
  </si>
  <si>
    <r>
      <rPr>
        <sz val="12"/>
        <rFont val="宋体"/>
        <family val="0"/>
      </rPr>
      <t>契税</t>
    </r>
  </si>
  <si>
    <r>
      <rPr>
        <sz val="12"/>
        <rFont val="宋体"/>
        <family val="0"/>
      </rPr>
      <t>金融支出</t>
    </r>
  </si>
  <si>
    <r>
      <rPr>
        <sz val="12"/>
        <rFont val="宋体"/>
        <family val="0"/>
      </rPr>
      <t>其他税收收入</t>
    </r>
  </si>
  <si>
    <r>
      <rPr>
        <sz val="12"/>
        <rFont val="宋体"/>
        <family val="0"/>
      </rPr>
      <t>援助其他地区支出</t>
    </r>
  </si>
  <si>
    <r>
      <rPr>
        <b/>
        <sz val="12"/>
        <rFont val="宋体"/>
        <family val="0"/>
      </rPr>
      <t>（二）非税收入</t>
    </r>
  </si>
  <si>
    <r>
      <rPr>
        <sz val="12"/>
        <rFont val="宋体"/>
        <family val="0"/>
      </rPr>
      <t>自然资源海洋气象等支出</t>
    </r>
  </si>
  <si>
    <r>
      <rPr>
        <sz val="12"/>
        <rFont val="宋体"/>
        <family val="0"/>
      </rPr>
      <t>　　专项收入</t>
    </r>
  </si>
  <si>
    <r>
      <rPr>
        <sz val="12"/>
        <rFont val="宋体"/>
        <family val="0"/>
      </rPr>
      <t>住房保障支出</t>
    </r>
  </si>
  <si>
    <r>
      <rPr>
        <sz val="12"/>
        <rFont val="宋体"/>
        <family val="0"/>
      </rPr>
      <t>　　行政事业性收费收入</t>
    </r>
  </si>
  <si>
    <r>
      <rPr>
        <sz val="12"/>
        <rFont val="宋体"/>
        <family val="0"/>
      </rPr>
      <t>粮油物资储备支出</t>
    </r>
  </si>
  <si>
    <r>
      <rPr>
        <sz val="12"/>
        <rFont val="宋体"/>
        <family val="0"/>
      </rPr>
      <t>　　罚没收入</t>
    </r>
  </si>
  <si>
    <r>
      <rPr>
        <sz val="12"/>
        <rFont val="宋体"/>
        <family val="0"/>
      </rPr>
      <t>灾害防治及应急管理支出</t>
    </r>
  </si>
  <si>
    <r>
      <rPr>
        <sz val="12"/>
        <rFont val="宋体"/>
        <family val="0"/>
      </rPr>
      <t>　　国有资本经营收入</t>
    </r>
  </si>
  <si>
    <r>
      <rPr>
        <sz val="12"/>
        <rFont val="宋体"/>
        <family val="0"/>
      </rPr>
      <t>其他支出</t>
    </r>
  </si>
  <si>
    <r>
      <rPr>
        <sz val="12"/>
        <rFont val="宋体"/>
        <family val="0"/>
      </rPr>
      <t>　　国有资源（资产）有偿使用收入</t>
    </r>
  </si>
  <si>
    <r>
      <rPr>
        <sz val="12"/>
        <rFont val="宋体"/>
        <family val="0"/>
      </rPr>
      <t>债务付息支出</t>
    </r>
  </si>
  <si>
    <r>
      <t xml:space="preserve">    </t>
    </r>
    <r>
      <rPr>
        <sz val="12"/>
        <rFont val="宋体"/>
        <family val="0"/>
      </rPr>
      <t>政府住房基金收入</t>
    </r>
  </si>
  <si>
    <r>
      <rPr>
        <sz val="12"/>
        <rFont val="宋体"/>
        <family val="0"/>
      </rPr>
      <t>债务发行支出</t>
    </r>
  </si>
  <si>
    <r>
      <rPr>
        <sz val="12"/>
        <rFont val="宋体"/>
        <family val="0"/>
      </rPr>
      <t>　　其他收入</t>
    </r>
  </si>
  <si>
    <r>
      <rPr>
        <sz val="12"/>
        <rFont val="宋体"/>
        <family val="0"/>
      </rPr>
      <t>预备费</t>
    </r>
  </si>
  <si>
    <r>
      <rPr>
        <b/>
        <sz val="12"/>
        <rFont val="宋体"/>
        <family val="0"/>
      </rPr>
      <t>三、上级补助收入</t>
    </r>
  </si>
  <si>
    <r>
      <rPr>
        <b/>
        <sz val="12"/>
        <rFont val="宋体"/>
        <family val="0"/>
      </rPr>
      <t>二、上解上级支出</t>
    </r>
  </si>
  <si>
    <r>
      <rPr>
        <sz val="12"/>
        <rFont val="宋体"/>
        <family val="0"/>
      </rPr>
      <t>返还性收入</t>
    </r>
  </si>
  <si>
    <r>
      <rPr>
        <b/>
        <sz val="12"/>
        <rFont val="宋体"/>
        <family val="0"/>
      </rPr>
      <t>三、债务还本支出</t>
    </r>
  </si>
  <si>
    <r>
      <rPr>
        <sz val="12"/>
        <rFont val="宋体"/>
        <family val="0"/>
      </rPr>
      <t>一般性转移支付收入</t>
    </r>
  </si>
  <si>
    <t>四、安排预算稳定调节基金</t>
  </si>
  <si>
    <r>
      <rPr>
        <sz val="12"/>
        <rFont val="宋体"/>
        <family val="0"/>
      </rPr>
      <t>专项转移支付收入</t>
    </r>
  </si>
  <si>
    <t>五、调出资金</t>
  </si>
  <si>
    <r>
      <rPr>
        <b/>
        <sz val="12"/>
        <rFont val="宋体"/>
        <family val="0"/>
      </rPr>
      <t>四、债务转贷收入</t>
    </r>
  </si>
  <si>
    <t>六、结转下年</t>
  </si>
  <si>
    <r>
      <rPr>
        <b/>
        <sz val="12"/>
        <rFont val="宋体"/>
        <family val="0"/>
      </rPr>
      <t>五、动用预算稳定调节基金</t>
    </r>
  </si>
  <si>
    <r>
      <rPr>
        <b/>
        <sz val="12"/>
        <rFont val="宋体"/>
        <family val="0"/>
      </rPr>
      <t>六、调入资金</t>
    </r>
  </si>
  <si>
    <t>表二</t>
  </si>
  <si>
    <r>
      <t>2023</t>
    </r>
    <r>
      <rPr>
        <sz val="20"/>
        <rFont val="方正小标宋_GBK"/>
        <family val="4"/>
      </rPr>
      <t>年县本级一般公共预算收支执行情况表</t>
    </r>
  </si>
  <si>
    <t>四、补助下级支出</t>
  </si>
  <si>
    <t>五、安排预算稳定调节基金</t>
  </si>
  <si>
    <t>六、调出资金</t>
  </si>
  <si>
    <t>七、结转下年</t>
  </si>
  <si>
    <t>表三</t>
  </si>
  <si>
    <r>
      <t>2023</t>
    </r>
    <r>
      <rPr>
        <b/>
        <sz val="16"/>
        <rFont val="黑体"/>
        <family val="3"/>
      </rPr>
      <t>年一般公共预算收支平衡表</t>
    </r>
  </si>
  <si>
    <r>
      <rPr>
        <b/>
        <sz val="12"/>
        <rFont val="宋体"/>
        <family val="0"/>
      </rPr>
      <t>收</t>
    </r>
    <r>
      <rPr>
        <b/>
        <sz val="14"/>
        <rFont val="宋体"/>
        <family val="0"/>
      </rPr>
      <t>入</t>
    </r>
  </si>
  <si>
    <r>
      <rPr>
        <b/>
        <sz val="12"/>
        <rFont val="宋体"/>
        <family val="0"/>
      </rPr>
      <t>支</t>
    </r>
    <r>
      <rPr>
        <b/>
        <sz val="14"/>
        <rFont val="宋体"/>
        <family val="0"/>
      </rPr>
      <t>出</t>
    </r>
  </si>
  <si>
    <r>
      <rPr>
        <b/>
        <sz val="12"/>
        <rFont val="宋体"/>
        <family val="0"/>
      </rPr>
      <t>项目</t>
    </r>
  </si>
  <si>
    <r>
      <rPr>
        <b/>
        <sz val="11"/>
        <rFont val="宋体"/>
        <family val="0"/>
      </rPr>
      <t>本级收入合计</t>
    </r>
  </si>
  <si>
    <r>
      <rPr>
        <b/>
        <sz val="11"/>
        <rFont val="宋体"/>
        <family val="0"/>
      </rPr>
      <t>本级支出合计</t>
    </r>
  </si>
  <si>
    <r>
      <rPr>
        <b/>
        <sz val="11"/>
        <rFont val="宋体"/>
        <family val="0"/>
      </rPr>
      <t>转移性收入</t>
    </r>
  </si>
  <si>
    <r>
      <rPr>
        <b/>
        <sz val="11"/>
        <rFont val="宋体"/>
        <family val="0"/>
      </rPr>
      <t>转移性支出</t>
    </r>
  </si>
  <si>
    <r>
      <t xml:space="preserve">  </t>
    </r>
    <r>
      <rPr>
        <sz val="11"/>
        <rFont val="宋体"/>
        <family val="0"/>
      </rPr>
      <t>上级补助收入</t>
    </r>
  </si>
  <si>
    <r>
      <t xml:space="preserve">  </t>
    </r>
    <r>
      <rPr>
        <sz val="11"/>
        <rFont val="宋体"/>
        <family val="0"/>
      </rPr>
      <t>上解上级支出</t>
    </r>
  </si>
  <si>
    <r>
      <t xml:space="preserve">    </t>
    </r>
    <r>
      <rPr>
        <sz val="11"/>
        <rFont val="宋体"/>
        <family val="0"/>
      </rPr>
      <t>返还性收入</t>
    </r>
  </si>
  <si>
    <r>
      <t xml:space="preserve">    </t>
    </r>
    <r>
      <rPr>
        <sz val="11"/>
        <rFont val="宋体"/>
        <family val="0"/>
      </rPr>
      <t>体制上解支出</t>
    </r>
  </si>
  <si>
    <r>
      <t xml:space="preserve">      </t>
    </r>
    <r>
      <rPr>
        <sz val="11"/>
        <rFont val="宋体"/>
        <family val="0"/>
      </rPr>
      <t>所得税基数返还收入</t>
    </r>
    <r>
      <rPr>
        <sz val="11"/>
        <rFont val="Times New Roman"/>
        <family val="1"/>
      </rPr>
      <t xml:space="preserve"> </t>
    </r>
  </si>
  <si>
    <r>
      <t xml:space="preserve">    </t>
    </r>
    <r>
      <rPr>
        <sz val="11"/>
        <rFont val="宋体"/>
        <family val="0"/>
      </rPr>
      <t>专项上解支出</t>
    </r>
  </si>
  <si>
    <r>
      <t xml:space="preserve">      </t>
    </r>
    <r>
      <rPr>
        <sz val="11"/>
        <rFont val="宋体"/>
        <family val="0"/>
      </rPr>
      <t>成品油税费改革税收返还收入</t>
    </r>
  </si>
  <si>
    <r>
      <t xml:space="preserve">      </t>
    </r>
    <r>
      <rPr>
        <sz val="11"/>
        <rFont val="宋体"/>
        <family val="0"/>
      </rPr>
      <t>增值税税收返还收入</t>
    </r>
  </si>
  <si>
    <r>
      <t xml:space="preserve">      </t>
    </r>
    <r>
      <rPr>
        <sz val="11"/>
        <rFont val="宋体"/>
        <family val="0"/>
      </rPr>
      <t>消费税税收返还收入</t>
    </r>
  </si>
  <si>
    <r>
      <t xml:space="preserve">      </t>
    </r>
    <r>
      <rPr>
        <sz val="11"/>
        <rFont val="宋体"/>
        <family val="0"/>
      </rPr>
      <t>增值税</t>
    </r>
    <r>
      <rPr>
        <sz val="11"/>
        <rFont val="Times New Roman"/>
        <family val="1"/>
      </rPr>
      <t>“</t>
    </r>
    <r>
      <rPr>
        <sz val="11"/>
        <rFont val="宋体"/>
        <family val="0"/>
      </rPr>
      <t>五五分享</t>
    </r>
    <r>
      <rPr>
        <sz val="11"/>
        <rFont val="Times New Roman"/>
        <family val="1"/>
      </rPr>
      <t>”</t>
    </r>
    <r>
      <rPr>
        <sz val="11"/>
        <rFont val="宋体"/>
        <family val="0"/>
      </rPr>
      <t>税收返还收入</t>
    </r>
  </si>
  <si>
    <r>
      <t xml:space="preserve">      </t>
    </r>
    <r>
      <rPr>
        <sz val="11"/>
        <rFont val="宋体"/>
        <family val="0"/>
      </rPr>
      <t>其他返还性收入</t>
    </r>
  </si>
  <si>
    <r>
      <t xml:space="preserve">    </t>
    </r>
    <r>
      <rPr>
        <sz val="11"/>
        <rFont val="宋体"/>
        <family val="0"/>
      </rPr>
      <t>一般性转移支付收入</t>
    </r>
  </si>
  <si>
    <r>
      <t xml:space="preserve">      </t>
    </r>
    <r>
      <rPr>
        <sz val="11"/>
        <rFont val="宋体"/>
        <family val="0"/>
      </rPr>
      <t>体制补助收入</t>
    </r>
  </si>
  <si>
    <r>
      <t xml:space="preserve">      </t>
    </r>
    <r>
      <rPr>
        <sz val="11"/>
        <rFont val="宋体"/>
        <family val="0"/>
      </rPr>
      <t>均衡性转移支付收入</t>
    </r>
  </si>
  <si>
    <r>
      <t xml:space="preserve">      </t>
    </r>
    <r>
      <rPr>
        <sz val="11"/>
        <rFont val="宋体"/>
        <family val="0"/>
      </rPr>
      <t>县级基本财力保障机制奖补资金收入</t>
    </r>
  </si>
  <si>
    <r>
      <t xml:space="preserve">      </t>
    </r>
    <r>
      <rPr>
        <sz val="11"/>
        <rFont val="宋体"/>
        <family val="0"/>
      </rPr>
      <t>结算补助收入</t>
    </r>
  </si>
  <si>
    <r>
      <t xml:space="preserve">      </t>
    </r>
    <r>
      <rPr>
        <sz val="11"/>
        <rFont val="宋体"/>
        <family val="0"/>
      </rPr>
      <t>资源枯竭型城市转移支付补助收入</t>
    </r>
  </si>
  <si>
    <r>
      <t xml:space="preserve">      </t>
    </r>
    <r>
      <rPr>
        <sz val="11"/>
        <rFont val="宋体"/>
        <family val="0"/>
      </rPr>
      <t>企业事业单位划转补助收入</t>
    </r>
  </si>
  <si>
    <r>
      <t xml:space="preserve">      </t>
    </r>
    <r>
      <rPr>
        <sz val="11"/>
        <rFont val="宋体"/>
        <family val="0"/>
      </rPr>
      <t>产粮（油）大县奖励资金收入</t>
    </r>
  </si>
  <si>
    <r>
      <t xml:space="preserve">      </t>
    </r>
    <r>
      <rPr>
        <sz val="11"/>
        <rFont val="宋体"/>
        <family val="0"/>
      </rPr>
      <t>重点生态功能区转移支付收入</t>
    </r>
  </si>
  <si>
    <r>
      <t xml:space="preserve">      </t>
    </r>
    <r>
      <rPr>
        <sz val="11"/>
        <rFont val="宋体"/>
        <family val="0"/>
      </rPr>
      <t>固定数额补助收入</t>
    </r>
  </si>
  <si>
    <r>
      <t xml:space="preserve">      </t>
    </r>
    <r>
      <rPr>
        <sz val="11"/>
        <rFont val="宋体"/>
        <family val="0"/>
      </rPr>
      <t>革命老区转移支付收入</t>
    </r>
  </si>
  <si>
    <r>
      <t xml:space="preserve">      </t>
    </r>
    <r>
      <rPr>
        <sz val="11"/>
        <rFont val="宋体"/>
        <family val="0"/>
      </rPr>
      <t>民族地区转移支付收入</t>
    </r>
  </si>
  <si>
    <r>
      <t xml:space="preserve">      </t>
    </r>
    <r>
      <rPr>
        <sz val="11"/>
        <rFont val="宋体"/>
        <family val="0"/>
      </rPr>
      <t>边境地区转移支付收入</t>
    </r>
  </si>
  <si>
    <t xml:space="preserve">   巩固脱贫攻坚成果衔接乡村振兴转移支付付收入</t>
  </si>
  <si>
    <r>
      <t xml:space="preserve">      </t>
    </r>
    <r>
      <rPr>
        <sz val="11"/>
        <rFont val="宋体"/>
        <family val="0"/>
      </rPr>
      <t>欠发达地区转移支付收入</t>
    </r>
  </si>
  <si>
    <r>
      <t xml:space="preserve">      </t>
    </r>
    <r>
      <rPr>
        <sz val="11"/>
        <rFont val="宋体"/>
        <family val="0"/>
      </rPr>
      <t>一般公共服务共同财政事权转移支付收入</t>
    </r>
  </si>
  <si>
    <r>
      <t xml:space="preserve">      </t>
    </r>
    <r>
      <rPr>
        <sz val="11"/>
        <rFont val="宋体"/>
        <family val="0"/>
      </rPr>
      <t>外交共同财政事权转移支付收入</t>
    </r>
  </si>
  <si>
    <r>
      <t xml:space="preserve">      </t>
    </r>
    <r>
      <rPr>
        <sz val="11"/>
        <rFont val="宋体"/>
        <family val="0"/>
      </rPr>
      <t>国防共同财政事权转移支付收入</t>
    </r>
  </si>
  <si>
    <r>
      <t xml:space="preserve">      </t>
    </r>
    <r>
      <rPr>
        <sz val="11"/>
        <rFont val="宋体"/>
        <family val="0"/>
      </rPr>
      <t>公共安全共同财政事权转移支付收入</t>
    </r>
  </si>
  <si>
    <r>
      <t xml:space="preserve">      </t>
    </r>
    <r>
      <rPr>
        <sz val="11"/>
        <rFont val="宋体"/>
        <family val="0"/>
      </rPr>
      <t>教育共同财政事权转移支付收入</t>
    </r>
  </si>
  <si>
    <r>
      <t xml:space="preserve">      </t>
    </r>
    <r>
      <rPr>
        <sz val="11"/>
        <rFont val="宋体"/>
        <family val="0"/>
      </rPr>
      <t>科学技术共同财政事权转移支付收入</t>
    </r>
  </si>
  <si>
    <r>
      <t xml:space="preserve">      </t>
    </r>
    <r>
      <rPr>
        <sz val="11"/>
        <rFont val="宋体"/>
        <family val="0"/>
      </rPr>
      <t>文化旅游体育与传媒共同财政事权转移支付收入</t>
    </r>
  </si>
  <si>
    <r>
      <t xml:space="preserve">      </t>
    </r>
    <r>
      <rPr>
        <sz val="11"/>
        <rFont val="宋体"/>
        <family val="0"/>
      </rPr>
      <t>社会保障和就业共同财政事权转移支付收入</t>
    </r>
  </si>
  <si>
    <r>
      <t xml:space="preserve">      </t>
    </r>
    <r>
      <rPr>
        <sz val="11"/>
        <rFont val="宋体"/>
        <family val="0"/>
      </rPr>
      <t>医疗卫生共同财政事权转移支付收入</t>
    </r>
  </si>
  <si>
    <r>
      <t xml:space="preserve">      </t>
    </r>
    <r>
      <rPr>
        <sz val="11"/>
        <rFont val="宋体"/>
        <family val="0"/>
      </rPr>
      <t>节能环保共同财政事权转移支付收入</t>
    </r>
  </si>
  <si>
    <r>
      <t xml:space="preserve">      </t>
    </r>
    <r>
      <rPr>
        <sz val="11"/>
        <rFont val="宋体"/>
        <family val="0"/>
      </rPr>
      <t>城乡社区共同财政事权转移支付收入</t>
    </r>
  </si>
  <si>
    <r>
      <t xml:space="preserve">      </t>
    </r>
    <r>
      <rPr>
        <sz val="11"/>
        <rFont val="宋体"/>
        <family val="0"/>
      </rPr>
      <t>农林水共同财政事权转移支付收入</t>
    </r>
  </si>
  <si>
    <r>
      <t xml:space="preserve">      </t>
    </r>
    <r>
      <rPr>
        <sz val="11"/>
        <rFont val="宋体"/>
        <family val="0"/>
      </rPr>
      <t>交通运输共同财政事权转移支付收入</t>
    </r>
  </si>
  <si>
    <r>
      <t xml:space="preserve">      </t>
    </r>
    <r>
      <rPr>
        <sz val="11"/>
        <rFont val="宋体"/>
        <family val="0"/>
      </rPr>
      <t>资源勘探工业信息等共同财政事权转移支付收入</t>
    </r>
  </si>
  <si>
    <r>
      <t xml:space="preserve">      </t>
    </r>
    <r>
      <rPr>
        <sz val="11"/>
        <rFont val="宋体"/>
        <family val="0"/>
      </rPr>
      <t>商业服务业等共同财政事权转移支付收入</t>
    </r>
  </si>
  <si>
    <r>
      <t xml:space="preserve">      </t>
    </r>
    <r>
      <rPr>
        <sz val="11"/>
        <rFont val="宋体"/>
        <family val="0"/>
      </rPr>
      <t>金融共同财政事权转移支付收入</t>
    </r>
  </si>
  <si>
    <r>
      <t xml:space="preserve">      </t>
    </r>
    <r>
      <rPr>
        <sz val="11"/>
        <rFont val="宋体"/>
        <family val="0"/>
      </rPr>
      <t>自然资源海洋气象等共同财政事权转移支付收入</t>
    </r>
  </si>
  <si>
    <r>
      <t xml:space="preserve">      </t>
    </r>
    <r>
      <rPr>
        <sz val="11"/>
        <rFont val="宋体"/>
        <family val="0"/>
      </rPr>
      <t>住房保障共同财政事权转移支付收入</t>
    </r>
  </si>
  <si>
    <t xml:space="preserve">   灾害防治及应急管理共同财政事权转移支付收入</t>
  </si>
  <si>
    <r>
      <t xml:space="preserve">      </t>
    </r>
    <r>
      <rPr>
        <sz val="11"/>
        <rFont val="宋体"/>
        <family val="0"/>
      </rPr>
      <t>增值税留抵退税转移支付收入</t>
    </r>
  </si>
  <si>
    <r>
      <t xml:space="preserve">      </t>
    </r>
    <r>
      <rPr>
        <sz val="11"/>
        <rFont val="宋体"/>
        <family val="0"/>
      </rPr>
      <t>其他退税减税降费转移支付收入</t>
    </r>
  </si>
  <si>
    <r>
      <t xml:space="preserve">      </t>
    </r>
    <r>
      <rPr>
        <sz val="11"/>
        <rFont val="宋体"/>
        <family val="0"/>
      </rPr>
      <t>补充县区财力转移支付收入</t>
    </r>
  </si>
  <si>
    <r>
      <t xml:space="preserve">      </t>
    </r>
    <r>
      <rPr>
        <sz val="11"/>
        <rFont val="宋体"/>
        <family val="0"/>
      </rPr>
      <t>其他一般性转移支付收入</t>
    </r>
  </si>
  <si>
    <r>
      <t xml:space="preserve">    </t>
    </r>
    <r>
      <rPr>
        <sz val="11"/>
        <rFont val="宋体"/>
        <family val="0"/>
      </rPr>
      <t>专项转移支付收入</t>
    </r>
  </si>
  <si>
    <r>
      <t xml:space="preserve">      </t>
    </r>
    <r>
      <rPr>
        <sz val="11"/>
        <rFont val="宋体"/>
        <family val="0"/>
      </rPr>
      <t>一般公共服务</t>
    </r>
  </si>
  <si>
    <r>
      <t xml:space="preserve">      </t>
    </r>
    <r>
      <rPr>
        <sz val="11"/>
        <rFont val="宋体"/>
        <family val="0"/>
      </rPr>
      <t>外交</t>
    </r>
  </si>
  <si>
    <r>
      <t xml:space="preserve">      </t>
    </r>
    <r>
      <rPr>
        <sz val="11"/>
        <rFont val="宋体"/>
        <family val="0"/>
      </rPr>
      <t>国防</t>
    </r>
  </si>
  <si>
    <r>
      <t xml:space="preserve">      </t>
    </r>
    <r>
      <rPr>
        <sz val="11"/>
        <rFont val="宋体"/>
        <family val="0"/>
      </rPr>
      <t>公共安全</t>
    </r>
  </si>
  <si>
    <r>
      <t xml:space="preserve">      </t>
    </r>
    <r>
      <rPr>
        <sz val="11"/>
        <rFont val="宋体"/>
        <family val="0"/>
      </rPr>
      <t>教育</t>
    </r>
  </si>
  <si>
    <r>
      <t xml:space="preserve">      </t>
    </r>
    <r>
      <rPr>
        <sz val="11"/>
        <rFont val="宋体"/>
        <family val="0"/>
      </rPr>
      <t>科学技术</t>
    </r>
  </si>
  <si>
    <r>
      <t xml:space="preserve">      </t>
    </r>
    <r>
      <rPr>
        <sz val="11"/>
        <rFont val="宋体"/>
        <family val="0"/>
      </rPr>
      <t>文化旅游体育与传媒</t>
    </r>
  </si>
  <si>
    <r>
      <t xml:space="preserve">      </t>
    </r>
    <r>
      <rPr>
        <sz val="11"/>
        <rFont val="宋体"/>
        <family val="0"/>
      </rPr>
      <t>社会保障和就业</t>
    </r>
  </si>
  <si>
    <r>
      <t xml:space="preserve">      </t>
    </r>
    <r>
      <rPr>
        <sz val="11"/>
        <rFont val="宋体"/>
        <family val="0"/>
      </rPr>
      <t>卫生健康</t>
    </r>
  </si>
  <si>
    <r>
      <t xml:space="preserve">      </t>
    </r>
    <r>
      <rPr>
        <sz val="11"/>
        <rFont val="宋体"/>
        <family val="0"/>
      </rPr>
      <t>节能环保</t>
    </r>
  </si>
  <si>
    <r>
      <t xml:space="preserve">      </t>
    </r>
    <r>
      <rPr>
        <sz val="11"/>
        <rFont val="宋体"/>
        <family val="0"/>
      </rPr>
      <t>城乡社区</t>
    </r>
  </si>
  <si>
    <r>
      <t xml:space="preserve">      </t>
    </r>
    <r>
      <rPr>
        <sz val="11"/>
        <rFont val="宋体"/>
        <family val="0"/>
      </rPr>
      <t>农林水</t>
    </r>
  </si>
  <si>
    <r>
      <t xml:space="preserve">      </t>
    </r>
    <r>
      <rPr>
        <sz val="11"/>
        <rFont val="宋体"/>
        <family val="0"/>
      </rPr>
      <t>交通运输</t>
    </r>
  </si>
  <si>
    <r>
      <t xml:space="preserve">      </t>
    </r>
    <r>
      <rPr>
        <sz val="11"/>
        <rFont val="宋体"/>
        <family val="0"/>
      </rPr>
      <t>资源勘探工业信息等</t>
    </r>
  </si>
  <si>
    <r>
      <t xml:space="preserve">      </t>
    </r>
    <r>
      <rPr>
        <sz val="11"/>
        <rFont val="宋体"/>
        <family val="0"/>
      </rPr>
      <t>商业服务业等</t>
    </r>
  </si>
  <si>
    <r>
      <t xml:space="preserve">      </t>
    </r>
    <r>
      <rPr>
        <sz val="11"/>
        <rFont val="宋体"/>
        <family val="0"/>
      </rPr>
      <t>金融</t>
    </r>
  </si>
  <si>
    <r>
      <t xml:space="preserve">      </t>
    </r>
    <r>
      <rPr>
        <sz val="11"/>
        <rFont val="宋体"/>
        <family val="0"/>
      </rPr>
      <t>自然资源海洋气象等</t>
    </r>
  </si>
  <si>
    <r>
      <t xml:space="preserve">      </t>
    </r>
    <r>
      <rPr>
        <sz val="11"/>
        <rFont val="宋体"/>
        <family val="0"/>
      </rPr>
      <t>住房保障</t>
    </r>
  </si>
  <si>
    <r>
      <t xml:space="preserve">      </t>
    </r>
    <r>
      <rPr>
        <sz val="11"/>
        <rFont val="宋体"/>
        <family val="0"/>
      </rPr>
      <t>粮油物资储备</t>
    </r>
  </si>
  <si>
    <r>
      <t xml:space="preserve">      </t>
    </r>
    <r>
      <rPr>
        <sz val="11"/>
        <rFont val="宋体"/>
        <family val="0"/>
      </rPr>
      <t>灾害防治及应急管理</t>
    </r>
  </si>
  <si>
    <r>
      <t xml:space="preserve">      </t>
    </r>
    <r>
      <rPr>
        <sz val="11"/>
        <rFont val="宋体"/>
        <family val="0"/>
      </rPr>
      <t>其他收入</t>
    </r>
  </si>
  <si>
    <r>
      <t xml:space="preserve">  </t>
    </r>
    <r>
      <rPr>
        <sz val="11"/>
        <rFont val="宋体"/>
        <family val="0"/>
      </rPr>
      <t>下级上解收入</t>
    </r>
  </si>
  <si>
    <r>
      <t xml:space="preserve">    </t>
    </r>
    <r>
      <rPr>
        <sz val="11"/>
        <rFont val="宋体"/>
        <family val="0"/>
      </rPr>
      <t>体制上解收入</t>
    </r>
  </si>
  <si>
    <r>
      <t xml:space="preserve">    </t>
    </r>
    <r>
      <rPr>
        <sz val="11"/>
        <rFont val="宋体"/>
        <family val="0"/>
      </rPr>
      <t>专项上解收入</t>
    </r>
  </si>
  <si>
    <r>
      <t xml:space="preserve">  </t>
    </r>
    <r>
      <rPr>
        <sz val="11"/>
        <rFont val="宋体"/>
        <family val="0"/>
      </rPr>
      <t>待偿债置换一般债券上年结余</t>
    </r>
  </si>
  <si>
    <r>
      <t xml:space="preserve">  </t>
    </r>
    <r>
      <rPr>
        <sz val="11"/>
        <rFont val="宋体"/>
        <family val="0"/>
      </rPr>
      <t>上年结余收入</t>
    </r>
  </si>
  <si>
    <r>
      <t xml:space="preserve">  </t>
    </r>
    <r>
      <rPr>
        <sz val="11"/>
        <rFont val="宋体"/>
        <family val="0"/>
      </rPr>
      <t>调入资金</t>
    </r>
  </si>
  <si>
    <r>
      <t xml:space="preserve">    </t>
    </r>
    <r>
      <rPr>
        <sz val="11"/>
        <rFont val="宋体"/>
        <family val="0"/>
      </rPr>
      <t>从政府性基金预算调入</t>
    </r>
  </si>
  <si>
    <r>
      <t xml:space="preserve">  </t>
    </r>
    <r>
      <rPr>
        <sz val="11"/>
        <rFont val="宋体"/>
        <family val="0"/>
      </rPr>
      <t>补助下级支出</t>
    </r>
  </si>
  <si>
    <r>
      <t xml:space="preserve">      </t>
    </r>
    <r>
      <rPr>
        <sz val="11"/>
        <rFont val="宋体"/>
        <family val="0"/>
      </rPr>
      <t>其中：从抗疫特别国债调入</t>
    </r>
  </si>
  <si>
    <r>
      <t xml:space="preserve">  </t>
    </r>
    <r>
      <rPr>
        <sz val="11"/>
        <rFont val="宋体"/>
        <family val="0"/>
      </rPr>
      <t>调出资金</t>
    </r>
  </si>
  <si>
    <r>
      <t xml:space="preserve">    </t>
    </r>
    <r>
      <rPr>
        <sz val="11"/>
        <rFont val="宋体"/>
        <family val="0"/>
      </rPr>
      <t>从国有资本经营预算调入</t>
    </r>
  </si>
  <si>
    <r>
      <t xml:space="preserve">  </t>
    </r>
    <r>
      <rPr>
        <sz val="11"/>
        <rFont val="宋体"/>
        <family val="0"/>
      </rPr>
      <t>安排预算稳定调节基金</t>
    </r>
  </si>
  <si>
    <r>
      <t xml:space="preserve">    </t>
    </r>
    <r>
      <rPr>
        <sz val="11"/>
        <rFont val="宋体"/>
        <family val="0"/>
      </rPr>
      <t>从其他资金调入</t>
    </r>
  </si>
  <si>
    <r>
      <t xml:space="preserve">  </t>
    </r>
    <r>
      <rPr>
        <sz val="11"/>
        <rFont val="宋体"/>
        <family val="0"/>
      </rPr>
      <t>补充预算周转金</t>
    </r>
  </si>
  <si>
    <r>
      <t xml:space="preserve">  </t>
    </r>
    <r>
      <rPr>
        <sz val="11"/>
        <rFont val="宋体"/>
        <family val="0"/>
      </rPr>
      <t>地方政府一般债务收入</t>
    </r>
  </si>
  <si>
    <r>
      <t xml:space="preserve">  </t>
    </r>
    <r>
      <rPr>
        <sz val="11"/>
        <rFont val="宋体"/>
        <family val="0"/>
      </rPr>
      <t>地方政府一般债务还本支出</t>
    </r>
  </si>
  <si>
    <r>
      <t xml:space="preserve">  </t>
    </r>
    <r>
      <rPr>
        <sz val="11"/>
        <rFont val="宋体"/>
        <family val="0"/>
      </rPr>
      <t>地方政府一般债务转贷收入</t>
    </r>
  </si>
  <si>
    <r>
      <t xml:space="preserve">  </t>
    </r>
    <r>
      <rPr>
        <sz val="11"/>
        <rFont val="宋体"/>
        <family val="0"/>
      </rPr>
      <t>地方政府一般债务转贷支出</t>
    </r>
  </si>
  <si>
    <r>
      <t xml:space="preserve">  </t>
    </r>
    <r>
      <rPr>
        <sz val="11"/>
        <rFont val="宋体"/>
        <family val="0"/>
      </rPr>
      <t>接受其他地区援助收入</t>
    </r>
  </si>
  <si>
    <r>
      <t xml:space="preserve">  </t>
    </r>
    <r>
      <rPr>
        <sz val="11"/>
        <rFont val="宋体"/>
        <family val="0"/>
      </rPr>
      <t>援助其他地区支出</t>
    </r>
  </si>
  <si>
    <r>
      <t xml:space="preserve">  </t>
    </r>
    <r>
      <rPr>
        <sz val="11"/>
        <rFont val="宋体"/>
        <family val="0"/>
      </rPr>
      <t>动用预算稳定调节基金</t>
    </r>
  </si>
  <si>
    <r>
      <t xml:space="preserve">  </t>
    </r>
    <r>
      <rPr>
        <sz val="11"/>
        <rFont val="宋体"/>
        <family val="0"/>
      </rPr>
      <t>计划单列市上解省支出</t>
    </r>
  </si>
  <si>
    <r>
      <t xml:space="preserve">  </t>
    </r>
    <r>
      <rPr>
        <sz val="11"/>
        <rFont val="宋体"/>
        <family val="0"/>
      </rPr>
      <t>省补助计划单列市收入</t>
    </r>
  </si>
  <si>
    <r>
      <t xml:space="preserve">  </t>
    </r>
    <r>
      <rPr>
        <sz val="11"/>
        <rFont val="宋体"/>
        <family val="0"/>
      </rPr>
      <t>省补助计划单列市支出</t>
    </r>
  </si>
  <si>
    <r>
      <t xml:space="preserve">  </t>
    </r>
    <r>
      <rPr>
        <sz val="11"/>
        <rFont val="宋体"/>
        <family val="0"/>
      </rPr>
      <t>计划单列市上解省收入</t>
    </r>
  </si>
  <si>
    <r>
      <t xml:space="preserve">  </t>
    </r>
    <r>
      <rPr>
        <sz val="11"/>
        <rFont val="宋体"/>
        <family val="0"/>
      </rPr>
      <t>年终结余</t>
    </r>
  </si>
  <si>
    <r>
      <rPr>
        <b/>
        <sz val="11"/>
        <rFont val="宋体"/>
        <family val="0"/>
      </rPr>
      <t>收入总计</t>
    </r>
  </si>
  <si>
    <r>
      <rPr>
        <b/>
        <sz val="11"/>
        <rFont val="宋体"/>
        <family val="0"/>
      </rPr>
      <t>支出总计</t>
    </r>
  </si>
  <si>
    <t>表四</t>
  </si>
  <si>
    <r>
      <t>2023</t>
    </r>
    <r>
      <rPr>
        <b/>
        <sz val="18"/>
        <rFont val="黑体"/>
        <family val="3"/>
      </rPr>
      <t>年忠县一般公共预算支出功能明细表</t>
    </r>
  </si>
  <si>
    <r>
      <rPr>
        <b/>
        <sz val="12"/>
        <rFont val="宋体"/>
        <family val="0"/>
      </rPr>
      <t>科目名称</t>
    </r>
  </si>
  <si>
    <r>
      <rPr>
        <b/>
        <sz val="12"/>
        <rFont val="宋体"/>
        <family val="0"/>
      </rPr>
      <t>决算数</t>
    </r>
  </si>
  <si>
    <r>
      <rPr>
        <b/>
        <sz val="11"/>
        <rFont val="宋体"/>
        <family val="0"/>
      </rPr>
      <t>一般公共预算支出</t>
    </r>
  </si>
  <si>
    <r>
      <rPr>
        <b/>
        <sz val="11"/>
        <rFont val="宋体"/>
        <family val="0"/>
      </rPr>
      <t>一般公共服务支出</t>
    </r>
  </si>
  <si>
    <r>
      <t xml:space="preserve">  </t>
    </r>
    <r>
      <rPr>
        <b/>
        <sz val="11"/>
        <rFont val="宋体"/>
        <family val="0"/>
      </rPr>
      <t>人大事务</t>
    </r>
  </si>
  <si>
    <r>
      <t xml:space="preserve">    </t>
    </r>
    <r>
      <rPr>
        <sz val="11"/>
        <rFont val="宋体"/>
        <family val="0"/>
      </rPr>
      <t>行政运行</t>
    </r>
  </si>
  <si>
    <r>
      <t xml:space="preserve">    </t>
    </r>
    <r>
      <rPr>
        <sz val="11"/>
        <rFont val="宋体"/>
        <family val="0"/>
      </rPr>
      <t>一般行政管理事务</t>
    </r>
  </si>
  <si>
    <r>
      <t xml:space="preserve">    </t>
    </r>
    <r>
      <rPr>
        <sz val="11"/>
        <rFont val="宋体"/>
        <family val="0"/>
      </rPr>
      <t>机关服务</t>
    </r>
  </si>
  <si>
    <r>
      <t xml:space="preserve">    </t>
    </r>
    <r>
      <rPr>
        <sz val="11"/>
        <rFont val="宋体"/>
        <family val="0"/>
      </rPr>
      <t>人大会议</t>
    </r>
  </si>
  <si>
    <r>
      <t xml:space="preserve">    </t>
    </r>
    <r>
      <rPr>
        <sz val="11"/>
        <rFont val="宋体"/>
        <family val="0"/>
      </rPr>
      <t>人大立法</t>
    </r>
  </si>
  <si>
    <r>
      <t xml:space="preserve">    </t>
    </r>
    <r>
      <rPr>
        <sz val="11"/>
        <rFont val="宋体"/>
        <family val="0"/>
      </rPr>
      <t>人大监督</t>
    </r>
  </si>
  <si>
    <r>
      <t xml:space="preserve">    </t>
    </r>
    <r>
      <rPr>
        <sz val="11"/>
        <rFont val="宋体"/>
        <family val="0"/>
      </rPr>
      <t>人大代表履职能力提升</t>
    </r>
  </si>
  <si>
    <r>
      <t xml:space="preserve">    </t>
    </r>
    <r>
      <rPr>
        <sz val="11"/>
        <rFont val="宋体"/>
        <family val="0"/>
      </rPr>
      <t>代表工作</t>
    </r>
  </si>
  <si>
    <r>
      <t xml:space="preserve">    </t>
    </r>
    <r>
      <rPr>
        <sz val="11"/>
        <rFont val="宋体"/>
        <family val="0"/>
      </rPr>
      <t>人大信访工作</t>
    </r>
  </si>
  <si>
    <r>
      <t xml:space="preserve">    </t>
    </r>
    <r>
      <rPr>
        <sz val="11"/>
        <rFont val="宋体"/>
        <family val="0"/>
      </rPr>
      <t>事业运行</t>
    </r>
  </si>
  <si>
    <r>
      <t xml:space="preserve">    </t>
    </r>
    <r>
      <rPr>
        <sz val="11"/>
        <rFont val="宋体"/>
        <family val="0"/>
      </rPr>
      <t>其他人大事务支出</t>
    </r>
  </si>
  <si>
    <r>
      <t xml:space="preserve">  </t>
    </r>
    <r>
      <rPr>
        <b/>
        <sz val="11"/>
        <rFont val="宋体"/>
        <family val="0"/>
      </rPr>
      <t>政协事务</t>
    </r>
  </si>
  <si>
    <r>
      <t xml:space="preserve">    </t>
    </r>
    <r>
      <rPr>
        <sz val="11"/>
        <rFont val="宋体"/>
        <family val="0"/>
      </rPr>
      <t>政协会议</t>
    </r>
  </si>
  <si>
    <r>
      <t xml:space="preserve">    </t>
    </r>
    <r>
      <rPr>
        <sz val="11"/>
        <rFont val="宋体"/>
        <family val="0"/>
      </rPr>
      <t>委员视察</t>
    </r>
  </si>
  <si>
    <r>
      <t xml:space="preserve">    </t>
    </r>
    <r>
      <rPr>
        <sz val="11"/>
        <rFont val="宋体"/>
        <family val="0"/>
      </rPr>
      <t>参政议政</t>
    </r>
  </si>
  <si>
    <r>
      <t xml:space="preserve">    </t>
    </r>
    <r>
      <rPr>
        <sz val="11"/>
        <rFont val="宋体"/>
        <family val="0"/>
      </rPr>
      <t>其他政协事务支出</t>
    </r>
  </si>
  <si>
    <r>
      <t xml:space="preserve">  </t>
    </r>
    <r>
      <rPr>
        <b/>
        <sz val="11"/>
        <rFont val="宋体"/>
        <family val="0"/>
      </rPr>
      <t>政府办公厅</t>
    </r>
    <r>
      <rPr>
        <b/>
        <sz val="11"/>
        <rFont val="Times New Roman"/>
        <family val="1"/>
      </rPr>
      <t>(</t>
    </r>
    <r>
      <rPr>
        <b/>
        <sz val="11"/>
        <rFont val="宋体"/>
        <family val="0"/>
      </rPr>
      <t>室</t>
    </r>
    <r>
      <rPr>
        <b/>
        <sz val="11"/>
        <rFont val="Times New Roman"/>
        <family val="1"/>
      </rPr>
      <t>)</t>
    </r>
    <r>
      <rPr>
        <b/>
        <sz val="11"/>
        <rFont val="宋体"/>
        <family val="0"/>
      </rPr>
      <t>及相关机构事务</t>
    </r>
  </si>
  <si>
    <r>
      <t xml:space="preserve">    </t>
    </r>
    <r>
      <rPr>
        <sz val="11"/>
        <rFont val="宋体"/>
        <family val="0"/>
      </rPr>
      <t>专项服务</t>
    </r>
  </si>
  <si>
    <r>
      <t xml:space="preserve">    </t>
    </r>
    <r>
      <rPr>
        <sz val="11"/>
        <rFont val="宋体"/>
        <family val="0"/>
      </rPr>
      <t>专项业务及机关事务管理</t>
    </r>
  </si>
  <si>
    <r>
      <t xml:space="preserve">    </t>
    </r>
    <r>
      <rPr>
        <sz val="11"/>
        <rFont val="宋体"/>
        <family val="0"/>
      </rPr>
      <t>政务公开审批</t>
    </r>
  </si>
  <si>
    <r>
      <t xml:space="preserve">    </t>
    </r>
    <r>
      <rPr>
        <sz val="11"/>
        <rFont val="宋体"/>
        <family val="0"/>
      </rPr>
      <t>信访事务</t>
    </r>
  </si>
  <si>
    <r>
      <t xml:space="preserve">    </t>
    </r>
    <r>
      <rPr>
        <sz val="11"/>
        <rFont val="宋体"/>
        <family val="0"/>
      </rPr>
      <t>参事事务</t>
    </r>
  </si>
  <si>
    <r>
      <t xml:space="preserve">    </t>
    </r>
    <r>
      <rPr>
        <sz val="11"/>
        <rFont val="宋体"/>
        <family val="0"/>
      </rPr>
      <t>其他政府办公厅</t>
    </r>
    <r>
      <rPr>
        <sz val="11"/>
        <rFont val="Times New Roman"/>
        <family val="1"/>
      </rPr>
      <t>(</t>
    </r>
    <r>
      <rPr>
        <sz val="11"/>
        <rFont val="宋体"/>
        <family val="0"/>
      </rPr>
      <t>室</t>
    </r>
    <r>
      <rPr>
        <sz val="11"/>
        <rFont val="Times New Roman"/>
        <family val="1"/>
      </rPr>
      <t>)</t>
    </r>
    <r>
      <rPr>
        <sz val="11"/>
        <rFont val="宋体"/>
        <family val="0"/>
      </rPr>
      <t>及相关机构事务支出</t>
    </r>
  </si>
  <si>
    <r>
      <t xml:space="preserve">  </t>
    </r>
    <r>
      <rPr>
        <b/>
        <sz val="11"/>
        <rFont val="宋体"/>
        <family val="0"/>
      </rPr>
      <t>发展与改革事务</t>
    </r>
  </si>
  <si>
    <r>
      <t xml:space="preserve">    </t>
    </r>
    <r>
      <rPr>
        <sz val="11"/>
        <rFont val="宋体"/>
        <family val="0"/>
      </rPr>
      <t>战略规划与实施</t>
    </r>
  </si>
  <si>
    <r>
      <t xml:space="preserve">    </t>
    </r>
    <r>
      <rPr>
        <sz val="11"/>
        <rFont val="宋体"/>
        <family val="0"/>
      </rPr>
      <t>日常经济运行调节</t>
    </r>
  </si>
  <si>
    <r>
      <t xml:space="preserve">    </t>
    </r>
    <r>
      <rPr>
        <sz val="11"/>
        <rFont val="宋体"/>
        <family val="0"/>
      </rPr>
      <t>社会事业发展规划</t>
    </r>
  </si>
  <si>
    <r>
      <t xml:space="preserve">    </t>
    </r>
    <r>
      <rPr>
        <sz val="11"/>
        <rFont val="宋体"/>
        <family val="0"/>
      </rPr>
      <t>经济体制改革研究</t>
    </r>
  </si>
  <si>
    <r>
      <t xml:space="preserve">    </t>
    </r>
    <r>
      <rPr>
        <sz val="11"/>
        <rFont val="宋体"/>
        <family val="0"/>
      </rPr>
      <t>物价管理</t>
    </r>
  </si>
  <si>
    <r>
      <t xml:space="preserve">    </t>
    </r>
    <r>
      <rPr>
        <sz val="11"/>
        <rFont val="宋体"/>
        <family val="0"/>
      </rPr>
      <t>其他发展与改革事务支出</t>
    </r>
  </si>
  <si>
    <r>
      <t xml:space="preserve">  </t>
    </r>
    <r>
      <rPr>
        <b/>
        <sz val="11"/>
        <rFont val="宋体"/>
        <family val="0"/>
      </rPr>
      <t>统计信息事务</t>
    </r>
  </si>
  <si>
    <r>
      <t xml:space="preserve">    </t>
    </r>
    <r>
      <rPr>
        <sz val="11"/>
        <rFont val="宋体"/>
        <family val="0"/>
      </rPr>
      <t>信息事务</t>
    </r>
  </si>
  <si>
    <r>
      <t xml:space="preserve">    </t>
    </r>
    <r>
      <rPr>
        <sz val="11"/>
        <rFont val="宋体"/>
        <family val="0"/>
      </rPr>
      <t>专项统计业务</t>
    </r>
  </si>
  <si>
    <r>
      <t xml:space="preserve">    </t>
    </r>
    <r>
      <rPr>
        <sz val="11"/>
        <rFont val="宋体"/>
        <family val="0"/>
      </rPr>
      <t>统计管理</t>
    </r>
  </si>
  <si>
    <r>
      <t xml:space="preserve">    </t>
    </r>
    <r>
      <rPr>
        <sz val="11"/>
        <rFont val="宋体"/>
        <family val="0"/>
      </rPr>
      <t>专项普查活动</t>
    </r>
  </si>
  <si>
    <r>
      <t xml:space="preserve">    </t>
    </r>
    <r>
      <rPr>
        <sz val="11"/>
        <rFont val="宋体"/>
        <family val="0"/>
      </rPr>
      <t>统计抽样调查</t>
    </r>
  </si>
  <si>
    <r>
      <t xml:space="preserve">    </t>
    </r>
    <r>
      <rPr>
        <sz val="11"/>
        <rFont val="宋体"/>
        <family val="0"/>
      </rPr>
      <t>其他统计信息事务支出</t>
    </r>
  </si>
  <si>
    <r>
      <t xml:space="preserve">  </t>
    </r>
    <r>
      <rPr>
        <b/>
        <sz val="11"/>
        <rFont val="宋体"/>
        <family val="0"/>
      </rPr>
      <t>财政事务</t>
    </r>
  </si>
  <si>
    <r>
      <t xml:space="preserve">    </t>
    </r>
    <r>
      <rPr>
        <sz val="11"/>
        <rFont val="宋体"/>
        <family val="0"/>
      </rPr>
      <t>预算改革业务</t>
    </r>
  </si>
  <si>
    <r>
      <t xml:space="preserve">    </t>
    </r>
    <r>
      <rPr>
        <sz val="11"/>
        <rFont val="宋体"/>
        <family val="0"/>
      </rPr>
      <t>财政国库业务</t>
    </r>
  </si>
  <si>
    <r>
      <t xml:space="preserve">    </t>
    </r>
    <r>
      <rPr>
        <sz val="11"/>
        <rFont val="宋体"/>
        <family val="0"/>
      </rPr>
      <t>财政监察</t>
    </r>
  </si>
  <si>
    <r>
      <t xml:space="preserve">    </t>
    </r>
    <r>
      <rPr>
        <sz val="11"/>
        <rFont val="宋体"/>
        <family val="0"/>
      </rPr>
      <t>信息化建设</t>
    </r>
  </si>
  <si>
    <r>
      <t xml:space="preserve">    </t>
    </r>
    <r>
      <rPr>
        <sz val="11"/>
        <rFont val="宋体"/>
        <family val="0"/>
      </rPr>
      <t>财政委托业务支出</t>
    </r>
  </si>
  <si>
    <r>
      <t xml:space="preserve">    </t>
    </r>
    <r>
      <rPr>
        <sz val="11"/>
        <rFont val="宋体"/>
        <family val="0"/>
      </rPr>
      <t>其他财政事务支出</t>
    </r>
  </si>
  <si>
    <r>
      <t xml:space="preserve">  </t>
    </r>
    <r>
      <rPr>
        <b/>
        <sz val="11"/>
        <rFont val="宋体"/>
        <family val="0"/>
      </rPr>
      <t>税收事务</t>
    </r>
  </si>
  <si>
    <r>
      <t xml:space="preserve">    </t>
    </r>
    <r>
      <rPr>
        <sz val="11"/>
        <rFont val="宋体"/>
        <family val="0"/>
      </rPr>
      <t>税收业务</t>
    </r>
  </si>
  <si>
    <r>
      <t xml:space="preserve">    </t>
    </r>
    <r>
      <rPr>
        <sz val="11"/>
        <rFont val="宋体"/>
        <family val="0"/>
      </rPr>
      <t>其他税收事务支出</t>
    </r>
  </si>
  <si>
    <r>
      <t xml:space="preserve">  </t>
    </r>
    <r>
      <rPr>
        <b/>
        <sz val="11"/>
        <rFont val="宋体"/>
        <family val="0"/>
      </rPr>
      <t>审计事务</t>
    </r>
  </si>
  <si>
    <r>
      <t xml:space="preserve">    </t>
    </r>
    <r>
      <rPr>
        <sz val="11"/>
        <rFont val="宋体"/>
        <family val="0"/>
      </rPr>
      <t>审计业务</t>
    </r>
  </si>
  <si>
    <r>
      <t xml:space="preserve">    </t>
    </r>
    <r>
      <rPr>
        <sz val="11"/>
        <rFont val="宋体"/>
        <family val="0"/>
      </rPr>
      <t>审计管理</t>
    </r>
  </si>
  <si>
    <r>
      <t xml:space="preserve">    </t>
    </r>
    <r>
      <rPr>
        <sz val="11"/>
        <rFont val="宋体"/>
        <family val="0"/>
      </rPr>
      <t>其他审计事务支出</t>
    </r>
  </si>
  <si>
    <r>
      <t xml:space="preserve">  </t>
    </r>
    <r>
      <rPr>
        <b/>
        <sz val="11"/>
        <rFont val="宋体"/>
        <family val="0"/>
      </rPr>
      <t>海关事务</t>
    </r>
  </si>
  <si>
    <r>
      <t xml:space="preserve">    </t>
    </r>
    <r>
      <rPr>
        <sz val="11"/>
        <rFont val="宋体"/>
        <family val="0"/>
      </rPr>
      <t>缉私办案</t>
    </r>
  </si>
  <si>
    <r>
      <t xml:space="preserve">    </t>
    </r>
    <r>
      <rPr>
        <sz val="11"/>
        <rFont val="宋体"/>
        <family val="0"/>
      </rPr>
      <t>口岸管理</t>
    </r>
  </si>
  <si>
    <r>
      <t xml:space="preserve">    </t>
    </r>
    <r>
      <rPr>
        <sz val="11"/>
        <rFont val="宋体"/>
        <family val="0"/>
      </rPr>
      <t>海关关务</t>
    </r>
  </si>
  <si>
    <r>
      <t xml:space="preserve">    </t>
    </r>
    <r>
      <rPr>
        <sz val="11"/>
        <rFont val="宋体"/>
        <family val="0"/>
      </rPr>
      <t>关税征管</t>
    </r>
  </si>
  <si>
    <r>
      <t xml:space="preserve">    </t>
    </r>
    <r>
      <rPr>
        <sz val="11"/>
        <rFont val="宋体"/>
        <family val="0"/>
      </rPr>
      <t>海关监管</t>
    </r>
  </si>
  <si>
    <r>
      <t xml:space="preserve">    </t>
    </r>
    <r>
      <rPr>
        <sz val="11"/>
        <rFont val="宋体"/>
        <family val="0"/>
      </rPr>
      <t>检验检疫</t>
    </r>
  </si>
  <si>
    <r>
      <t xml:space="preserve">    </t>
    </r>
    <r>
      <rPr>
        <sz val="11"/>
        <rFont val="宋体"/>
        <family val="0"/>
      </rPr>
      <t>其他海关事务支出</t>
    </r>
  </si>
  <si>
    <r>
      <t xml:space="preserve">  </t>
    </r>
    <r>
      <rPr>
        <b/>
        <sz val="11"/>
        <rFont val="宋体"/>
        <family val="0"/>
      </rPr>
      <t>纪检监察事务</t>
    </r>
  </si>
  <si>
    <r>
      <t xml:space="preserve">    </t>
    </r>
    <r>
      <rPr>
        <sz val="11"/>
        <rFont val="宋体"/>
        <family val="0"/>
      </rPr>
      <t>大案要案查处</t>
    </r>
  </si>
  <si>
    <r>
      <t xml:space="preserve">    </t>
    </r>
    <r>
      <rPr>
        <sz val="11"/>
        <rFont val="宋体"/>
        <family val="0"/>
      </rPr>
      <t>派驻派出机构</t>
    </r>
  </si>
  <si>
    <r>
      <t xml:space="preserve">    </t>
    </r>
    <r>
      <rPr>
        <sz val="11"/>
        <rFont val="宋体"/>
        <family val="0"/>
      </rPr>
      <t>巡视工作</t>
    </r>
  </si>
  <si>
    <r>
      <t xml:space="preserve">    </t>
    </r>
    <r>
      <rPr>
        <sz val="11"/>
        <rFont val="宋体"/>
        <family val="0"/>
      </rPr>
      <t>其他纪检监察事务支出</t>
    </r>
  </si>
  <si>
    <r>
      <t xml:space="preserve">  </t>
    </r>
    <r>
      <rPr>
        <b/>
        <sz val="11"/>
        <rFont val="宋体"/>
        <family val="0"/>
      </rPr>
      <t>商贸事务</t>
    </r>
  </si>
  <si>
    <r>
      <t xml:space="preserve">    </t>
    </r>
    <r>
      <rPr>
        <sz val="11"/>
        <rFont val="宋体"/>
        <family val="0"/>
      </rPr>
      <t>对外贸易管理</t>
    </r>
  </si>
  <si>
    <r>
      <t xml:space="preserve">    </t>
    </r>
    <r>
      <rPr>
        <sz val="11"/>
        <rFont val="宋体"/>
        <family val="0"/>
      </rPr>
      <t>国际经济合作</t>
    </r>
  </si>
  <si>
    <r>
      <t xml:space="preserve">    </t>
    </r>
    <r>
      <rPr>
        <sz val="11"/>
        <rFont val="宋体"/>
        <family val="0"/>
      </rPr>
      <t>外资管理</t>
    </r>
  </si>
  <si>
    <r>
      <t xml:space="preserve">    </t>
    </r>
    <r>
      <rPr>
        <sz val="11"/>
        <rFont val="宋体"/>
        <family val="0"/>
      </rPr>
      <t>国内贸易管理</t>
    </r>
  </si>
  <si>
    <r>
      <t xml:space="preserve">    </t>
    </r>
    <r>
      <rPr>
        <sz val="11"/>
        <rFont val="宋体"/>
        <family val="0"/>
      </rPr>
      <t>招商引资</t>
    </r>
  </si>
  <si>
    <r>
      <t xml:space="preserve">    </t>
    </r>
    <r>
      <rPr>
        <sz val="11"/>
        <rFont val="宋体"/>
        <family val="0"/>
      </rPr>
      <t>其他商贸事务支出</t>
    </r>
  </si>
  <si>
    <r>
      <t xml:space="preserve">  </t>
    </r>
    <r>
      <rPr>
        <b/>
        <sz val="11"/>
        <rFont val="宋体"/>
        <family val="0"/>
      </rPr>
      <t>知识产权事务</t>
    </r>
  </si>
  <si>
    <r>
      <t xml:space="preserve">    </t>
    </r>
    <r>
      <rPr>
        <sz val="11"/>
        <rFont val="宋体"/>
        <family val="0"/>
      </rPr>
      <t>专利审批</t>
    </r>
  </si>
  <si>
    <r>
      <t xml:space="preserve">    </t>
    </r>
    <r>
      <rPr>
        <sz val="11"/>
        <rFont val="宋体"/>
        <family val="0"/>
      </rPr>
      <t>知识产权战略和规划</t>
    </r>
  </si>
  <si>
    <r>
      <t xml:space="preserve">    </t>
    </r>
    <r>
      <rPr>
        <sz val="11"/>
        <rFont val="宋体"/>
        <family val="0"/>
      </rPr>
      <t>国际合作与交流</t>
    </r>
  </si>
  <si>
    <r>
      <t xml:space="preserve">    </t>
    </r>
    <r>
      <rPr>
        <sz val="11"/>
        <rFont val="宋体"/>
        <family val="0"/>
      </rPr>
      <t>知识产权宏观管理</t>
    </r>
  </si>
  <si>
    <r>
      <t xml:space="preserve">    </t>
    </r>
    <r>
      <rPr>
        <sz val="11"/>
        <rFont val="宋体"/>
        <family val="0"/>
      </rPr>
      <t>商标管理</t>
    </r>
  </si>
  <si>
    <r>
      <t xml:space="preserve">    </t>
    </r>
    <r>
      <rPr>
        <sz val="11"/>
        <rFont val="宋体"/>
        <family val="0"/>
      </rPr>
      <t>原产地地理标志管理</t>
    </r>
  </si>
  <si>
    <r>
      <t xml:space="preserve">    </t>
    </r>
    <r>
      <rPr>
        <sz val="11"/>
        <rFont val="宋体"/>
        <family val="0"/>
      </rPr>
      <t>其他知识产权事务支出</t>
    </r>
  </si>
  <si>
    <r>
      <t xml:space="preserve">  </t>
    </r>
    <r>
      <rPr>
        <b/>
        <sz val="11"/>
        <rFont val="宋体"/>
        <family val="0"/>
      </rPr>
      <t>民族事务</t>
    </r>
  </si>
  <si>
    <r>
      <t xml:space="preserve">    </t>
    </r>
    <r>
      <rPr>
        <sz val="11"/>
        <rFont val="宋体"/>
        <family val="0"/>
      </rPr>
      <t>民族工作专项</t>
    </r>
  </si>
  <si>
    <r>
      <t xml:space="preserve">    </t>
    </r>
    <r>
      <rPr>
        <sz val="11"/>
        <rFont val="宋体"/>
        <family val="0"/>
      </rPr>
      <t>其他民族事务支出</t>
    </r>
  </si>
  <si>
    <r>
      <t xml:space="preserve">  </t>
    </r>
    <r>
      <rPr>
        <b/>
        <sz val="11"/>
        <rFont val="宋体"/>
        <family val="0"/>
      </rPr>
      <t>港澳台事务</t>
    </r>
  </si>
  <si>
    <r>
      <t xml:space="preserve">    </t>
    </r>
    <r>
      <rPr>
        <sz val="11"/>
        <rFont val="宋体"/>
        <family val="0"/>
      </rPr>
      <t>港澳事务</t>
    </r>
  </si>
  <si>
    <r>
      <t xml:space="preserve">    </t>
    </r>
    <r>
      <rPr>
        <sz val="11"/>
        <rFont val="宋体"/>
        <family val="0"/>
      </rPr>
      <t>台湾事务</t>
    </r>
  </si>
  <si>
    <r>
      <t xml:space="preserve">    </t>
    </r>
    <r>
      <rPr>
        <sz val="11"/>
        <rFont val="宋体"/>
        <family val="0"/>
      </rPr>
      <t>其他港澳台事务支出</t>
    </r>
  </si>
  <si>
    <r>
      <t xml:space="preserve">  </t>
    </r>
    <r>
      <rPr>
        <b/>
        <sz val="11"/>
        <rFont val="宋体"/>
        <family val="0"/>
      </rPr>
      <t>档案事务</t>
    </r>
  </si>
  <si>
    <r>
      <t xml:space="preserve">    </t>
    </r>
    <r>
      <rPr>
        <sz val="11"/>
        <rFont val="宋体"/>
        <family val="0"/>
      </rPr>
      <t>档案馆</t>
    </r>
  </si>
  <si>
    <r>
      <t xml:space="preserve">    </t>
    </r>
    <r>
      <rPr>
        <sz val="11"/>
        <rFont val="宋体"/>
        <family val="0"/>
      </rPr>
      <t>其他档案事务支出</t>
    </r>
  </si>
  <si>
    <r>
      <t xml:space="preserve">  </t>
    </r>
    <r>
      <rPr>
        <b/>
        <sz val="11"/>
        <rFont val="宋体"/>
        <family val="0"/>
      </rPr>
      <t>民主党派及工商联事务</t>
    </r>
  </si>
  <si>
    <r>
      <t xml:space="preserve">    </t>
    </r>
    <r>
      <rPr>
        <sz val="11"/>
        <rFont val="宋体"/>
        <family val="0"/>
      </rPr>
      <t>其他民主党派及工商联事务支出</t>
    </r>
  </si>
  <si>
    <r>
      <t xml:space="preserve">  </t>
    </r>
    <r>
      <rPr>
        <b/>
        <sz val="11"/>
        <rFont val="宋体"/>
        <family val="0"/>
      </rPr>
      <t>群众团体事务</t>
    </r>
  </si>
  <si>
    <r>
      <t xml:space="preserve">    </t>
    </r>
    <r>
      <rPr>
        <sz val="11"/>
        <rFont val="宋体"/>
        <family val="0"/>
      </rPr>
      <t>工会事务</t>
    </r>
  </si>
  <si>
    <r>
      <t xml:space="preserve">    </t>
    </r>
    <r>
      <rPr>
        <sz val="11"/>
        <rFont val="宋体"/>
        <family val="0"/>
      </rPr>
      <t>其他群众团体事务支出</t>
    </r>
  </si>
  <si>
    <r>
      <t xml:space="preserve">  </t>
    </r>
    <r>
      <rPr>
        <b/>
        <sz val="11"/>
        <rFont val="宋体"/>
        <family val="0"/>
      </rPr>
      <t>党委办公厅</t>
    </r>
    <r>
      <rPr>
        <b/>
        <sz val="11"/>
        <rFont val="Times New Roman"/>
        <family val="1"/>
      </rPr>
      <t>(</t>
    </r>
    <r>
      <rPr>
        <b/>
        <sz val="11"/>
        <rFont val="宋体"/>
        <family val="0"/>
      </rPr>
      <t>室</t>
    </r>
    <r>
      <rPr>
        <b/>
        <sz val="11"/>
        <rFont val="Times New Roman"/>
        <family val="1"/>
      </rPr>
      <t>)</t>
    </r>
    <r>
      <rPr>
        <b/>
        <sz val="11"/>
        <rFont val="宋体"/>
        <family val="0"/>
      </rPr>
      <t>及相关机构事务</t>
    </r>
  </si>
  <si>
    <r>
      <t xml:space="preserve">    </t>
    </r>
    <r>
      <rPr>
        <sz val="11"/>
        <rFont val="宋体"/>
        <family val="0"/>
      </rPr>
      <t>专项业务</t>
    </r>
  </si>
  <si>
    <r>
      <t xml:space="preserve">    </t>
    </r>
    <r>
      <rPr>
        <sz val="11"/>
        <rFont val="宋体"/>
        <family val="0"/>
      </rPr>
      <t>其他党委办公厅</t>
    </r>
    <r>
      <rPr>
        <sz val="11"/>
        <rFont val="Times New Roman"/>
        <family val="1"/>
      </rPr>
      <t>(</t>
    </r>
    <r>
      <rPr>
        <sz val="11"/>
        <rFont val="宋体"/>
        <family val="0"/>
      </rPr>
      <t>室</t>
    </r>
    <r>
      <rPr>
        <sz val="11"/>
        <rFont val="Times New Roman"/>
        <family val="1"/>
      </rPr>
      <t>)</t>
    </r>
    <r>
      <rPr>
        <sz val="11"/>
        <rFont val="宋体"/>
        <family val="0"/>
      </rPr>
      <t>及相关机构事务支出</t>
    </r>
  </si>
  <si>
    <r>
      <t xml:space="preserve">  </t>
    </r>
    <r>
      <rPr>
        <b/>
        <sz val="11"/>
        <rFont val="宋体"/>
        <family val="0"/>
      </rPr>
      <t>组织事务</t>
    </r>
  </si>
  <si>
    <r>
      <t xml:space="preserve">    </t>
    </r>
    <r>
      <rPr>
        <sz val="11"/>
        <rFont val="宋体"/>
        <family val="0"/>
      </rPr>
      <t>公务员事务</t>
    </r>
  </si>
  <si>
    <r>
      <t xml:space="preserve">    </t>
    </r>
    <r>
      <rPr>
        <sz val="11"/>
        <rFont val="宋体"/>
        <family val="0"/>
      </rPr>
      <t>其他组织事务支出</t>
    </r>
  </si>
  <si>
    <r>
      <t xml:space="preserve">  </t>
    </r>
    <r>
      <rPr>
        <b/>
        <sz val="11"/>
        <rFont val="宋体"/>
        <family val="0"/>
      </rPr>
      <t>宣传事务</t>
    </r>
  </si>
  <si>
    <r>
      <t xml:space="preserve">    </t>
    </r>
    <r>
      <rPr>
        <sz val="11"/>
        <rFont val="宋体"/>
        <family val="0"/>
      </rPr>
      <t>宣传管理</t>
    </r>
  </si>
  <si>
    <r>
      <t xml:space="preserve">    </t>
    </r>
    <r>
      <rPr>
        <sz val="11"/>
        <rFont val="宋体"/>
        <family val="0"/>
      </rPr>
      <t>其他宣传事务支出</t>
    </r>
  </si>
  <si>
    <r>
      <t xml:space="preserve">  </t>
    </r>
    <r>
      <rPr>
        <b/>
        <sz val="11"/>
        <rFont val="宋体"/>
        <family val="0"/>
      </rPr>
      <t>统战事务</t>
    </r>
  </si>
  <si>
    <r>
      <t xml:space="preserve">    </t>
    </r>
    <r>
      <rPr>
        <sz val="11"/>
        <rFont val="宋体"/>
        <family val="0"/>
      </rPr>
      <t>宗教事务</t>
    </r>
  </si>
  <si>
    <r>
      <t xml:space="preserve">    </t>
    </r>
    <r>
      <rPr>
        <sz val="11"/>
        <rFont val="宋体"/>
        <family val="0"/>
      </rPr>
      <t>华侨事务</t>
    </r>
  </si>
  <si>
    <r>
      <t xml:space="preserve">    </t>
    </r>
    <r>
      <rPr>
        <sz val="11"/>
        <rFont val="宋体"/>
        <family val="0"/>
      </rPr>
      <t>其他统战事务支出</t>
    </r>
  </si>
  <si>
    <r>
      <t xml:space="preserve">  </t>
    </r>
    <r>
      <rPr>
        <b/>
        <sz val="11"/>
        <rFont val="宋体"/>
        <family val="0"/>
      </rPr>
      <t>对外联络事务</t>
    </r>
  </si>
  <si>
    <r>
      <t xml:space="preserve">    </t>
    </r>
    <r>
      <rPr>
        <sz val="11"/>
        <rFont val="宋体"/>
        <family val="0"/>
      </rPr>
      <t>其他对外联络事务支出</t>
    </r>
  </si>
  <si>
    <r>
      <t xml:space="preserve">  </t>
    </r>
    <r>
      <rPr>
        <b/>
        <sz val="11"/>
        <rFont val="宋体"/>
        <family val="0"/>
      </rPr>
      <t>其他共产党事务支出</t>
    </r>
    <r>
      <rPr>
        <b/>
        <sz val="11"/>
        <rFont val="Times New Roman"/>
        <family val="1"/>
      </rPr>
      <t>(</t>
    </r>
    <r>
      <rPr>
        <b/>
        <sz val="11"/>
        <rFont val="宋体"/>
        <family val="0"/>
      </rPr>
      <t>款</t>
    </r>
    <r>
      <rPr>
        <b/>
        <sz val="11"/>
        <rFont val="Times New Roman"/>
        <family val="1"/>
      </rPr>
      <t>)</t>
    </r>
  </si>
  <si>
    <r>
      <t xml:space="preserve">    </t>
    </r>
    <r>
      <rPr>
        <sz val="11"/>
        <rFont val="宋体"/>
        <family val="0"/>
      </rPr>
      <t>其他共产党事务支出</t>
    </r>
    <r>
      <rPr>
        <sz val="11"/>
        <rFont val="Times New Roman"/>
        <family val="1"/>
      </rPr>
      <t>(</t>
    </r>
    <r>
      <rPr>
        <sz val="11"/>
        <rFont val="宋体"/>
        <family val="0"/>
      </rPr>
      <t>项</t>
    </r>
    <r>
      <rPr>
        <sz val="11"/>
        <rFont val="Times New Roman"/>
        <family val="1"/>
      </rPr>
      <t>)</t>
    </r>
  </si>
  <si>
    <r>
      <t xml:space="preserve">  </t>
    </r>
    <r>
      <rPr>
        <b/>
        <sz val="11"/>
        <rFont val="宋体"/>
        <family val="0"/>
      </rPr>
      <t>网信事务</t>
    </r>
  </si>
  <si>
    <r>
      <t xml:space="preserve">    </t>
    </r>
    <r>
      <rPr>
        <sz val="11"/>
        <rFont val="宋体"/>
        <family val="0"/>
      </rPr>
      <t>信息安全事务</t>
    </r>
  </si>
  <si>
    <r>
      <t xml:space="preserve">    </t>
    </r>
    <r>
      <rPr>
        <sz val="11"/>
        <rFont val="宋体"/>
        <family val="0"/>
      </rPr>
      <t>其他网信事务支出</t>
    </r>
  </si>
  <si>
    <r>
      <t xml:space="preserve">  </t>
    </r>
    <r>
      <rPr>
        <b/>
        <sz val="11"/>
        <rFont val="宋体"/>
        <family val="0"/>
      </rPr>
      <t>市场监督管理事务</t>
    </r>
  </si>
  <si>
    <r>
      <t xml:space="preserve">    </t>
    </r>
    <r>
      <rPr>
        <sz val="11"/>
        <rFont val="宋体"/>
        <family val="0"/>
      </rPr>
      <t>市场主体管理</t>
    </r>
  </si>
  <si>
    <r>
      <t xml:space="preserve">    </t>
    </r>
    <r>
      <rPr>
        <sz val="11"/>
        <rFont val="宋体"/>
        <family val="0"/>
      </rPr>
      <t>市场秩序执法</t>
    </r>
  </si>
  <si>
    <r>
      <t xml:space="preserve">    </t>
    </r>
    <r>
      <rPr>
        <sz val="11"/>
        <rFont val="宋体"/>
        <family val="0"/>
      </rPr>
      <t>质量基础</t>
    </r>
  </si>
  <si>
    <r>
      <t xml:space="preserve">    </t>
    </r>
    <r>
      <rPr>
        <sz val="11"/>
        <rFont val="宋体"/>
        <family val="0"/>
      </rPr>
      <t>药品事务</t>
    </r>
  </si>
  <si>
    <r>
      <t xml:space="preserve">    </t>
    </r>
    <r>
      <rPr>
        <sz val="11"/>
        <rFont val="宋体"/>
        <family val="0"/>
      </rPr>
      <t>医疗器械事务</t>
    </r>
  </si>
  <si>
    <r>
      <t xml:space="preserve">    </t>
    </r>
    <r>
      <rPr>
        <sz val="11"/>
        <rFont val="宋体"/>
        <family val="0"/>
      </rPr>
      <t>化妆品事务</t>
    </r>
  </si>
  <si>
    <r>
      <t xml:space="preserve">    </t>
    </r>
    <r>
      <rPr>
        <sz val="11"/>
        <rFont val="宋体"/>
        <family val="0"/>
      </rPr>
      <t>质量安全监管</t>
    </r>
  </si>
  <si>
    <r>
      <t xml:space="preserve">    </t>
    </r>
    <r>
      <rPr>
        <sz val="11"/>
        <rFont val="宋体"/>
        <family val="0"/>
      </rPr>
      <t>食品安全监管</t>
    </r>
  </si>
  <si>
    <r>
      <t xml:space="preserve">    </t>
    </r>
    <r>
      <rPr>
        <sz val="11"/>
        <rFont val="宋体"/>
        <family val="0"/>
      </rPr>
      <t>其他市场监督管理事务</t>
    </r>
  </si>
  <si>
    <r>
      <t xml:space="preserve">  </t>
    </r>
    <r>
      <rPr>
        <b/>
        <sz val="11"/>
        <rFont val="宋体"/>
        <family val="0"/>
      </rPr>
      <t>其他一般公共服务支出</t>
    </r>
    <r>
      <rPr>
        <b/>
        <sz val="11"/>
        <rFont val="Times New Roman"/>
        <family val="1"/>
      </rPr>
      <t>(</t>
    </r>
    <r>
      <rPr>
        <b/>
        <sz val="11"/>
        <rFont val="宋体"/>
        <family val="0"/>
      </rPr>
      <t>款</t>
    </r>
    <r>
      <rPr>
        <b/>
        <sz val="11"/>
        <rFont val="Times New Roman"/>
        <family val="1"/>
      </rPr>
      <t>)</t>
    </r>
  </si>
  <si>
    <r>
      <t xml:space="preserve">    </t>
    </r>
    <r>
      <rPr>
        <sz val="11"/>
        <rFont val="宋体"/>
        <family val="0"/>
      </rPr>
      <t>国家赔偿费用支出</t>
    </r>
  </si>
  <si>
    <r>
      <t xml:space="preserve">    </t>
    </r>
    <r>
      <rPr>
        <sz val="11"/>
        <rFont val="宋体"/>
        <family val="0"/>
      </rPr>
      <t>其他一般公共服务支出</t>
    </r>
    <r>
      <rPr>
        <sz val="11"/>
        <rFont val="Times New Roman"/>
        <family val="1"/>
      </rPr>
      <t>(</t>
    </r>
    <r>
      <rPr>
        <sz val="11"/>
        <rFont val="宋体"/>
        <family val="0"/>
      </rPr>
      <t>项</t>
    </r>
    <r>
      <rPr>
        <sz val="11"/>
        <rFont val="Times New Roman"/>
        <family val="1"/>
      </rPr>
      <t>)</t>
    </r>
  </si>
  <si>
    <r>
      <rPr>
        <b/>
        <sz val="11"/>
        <rFont val="宋体"/>
        <family val="0"/>
      </rPr>
      <t>外交支出</t>
    </r>
  </si>
  <si>
    <r>
      <t xml:space="preserve">  </t>
    </r>
    <r>
      <rPr>
        <b/>
        <sz val="11"/>
        <rFont val="宋体"/>
        <family val="0"/>
      </rPr>
      <t>外交管理事务</t>
    </r>
  </si>
  <si>
    <r>
      <t xml:space="preserve">    </t>
    </r>
    <r>
      <rPr>
        <sz val="11"/>
        <rFont val="宋体"/>
        <family val="0"/>
      </rPr>
      <t>其他外交管理事务支出</t>
    </r>
  </si>
  <si>
    <r>
      <t xml:space="preserve">  </t>
    </r>
    <r>
      <rPr>
        <b/>
        <sz val="11"/>
        <rFont val="宋体"/>
        <family val="0"/>
      </rPr>
      <t>驻外机构</t>
    </r>
  </si>
  <si>
    <r>
      <t xml:space="preserve">    </t>
    </r>
    <r>
      <rPr>
        <sz val="11"/>
        <rFont val="宋体"/>
        <family val="0"/>
      </rPr>
      <t>驻外使领馆</t>
    </r>
    <r>
      <rPr>
        <sz val="11"/>
        <rFont val="Times New Roman"/>
        <family val="1"/>
      </rPr>
      <t>(</t>
    </r>
    <r>
      <rPr>
        <sz val="11"/>
        <rFont val="宋体"/>
        <family val="0"/>
      </rPr>
      <t>团、处</t>
    </r>
    <r>
      <rPr>
        <sz val="11"/>
        <rFont val="Times New Roman"/>
        <family val="1"/>
      </rPr>
      <t>)</t>
    </r>
  </si>
  <si>
    <r>
      <t xml:space="preserve">    </t>
    </r>
    <r>
      <rPr>
        <sz val="11"/>
        <rFont val="宋体"/>
        <family val="0"/>
      </rPr>
      <t>其他驻外机构支出</t>
    </r>
  </si>
  <si>
    <r>
      <t xml:space="preserve">  </t>
    </r>
    <r>
      <rPr>
        <b/>
        <sz val="11"/>
        <rFont val="宋体"/>
        <family val="0"/>
      </rPr>
      <t>对外援助</t>
    </r>
  </si>
  <si>
    <r>
      <t xml:space="preserve">    </t>
    </r>
    <r>
      <rPr>
        <sz val="11"/>
        <rFont val="宋体"/>
        <family val="0"/>
      </rPr>
      <t>援外优惠贷款贴息</t>
    </r>
  </si>
  <si>
    <r>
      <t xml:space="preserve">    </t>
    </r>
    <r>
      <rPr>
        <sz val="11"/>
        <rFont val="宋体"/>
        <family val="0"/>
      </rPr>
      <t>对外援助</t>
    </r>
  </si>
  <si>
    <r>
      <t xml:space="preserve">  </t>
    </r>
    <r>
      <rPr>
        <b/>
        <sz val="11"/>
        <rFont val="宋体"/>
        <family val="0"/>
      </rPr>
      <t>国际组织</t>
    </r>
  </si>
  <si>
    <r>
      <t xml:space="preserve">    </t>
    </r>
    <r>
      <rPr>
        <sz val="11"/>
        <rFont val="宋体"/>
        <family val="0"/>
      </rPr>
      <t>国际组织会费</t>
    </r>
  </si>
  <si>
    <r>
      <t xml:space="preserve">    </t>
    </r>
    <r>
      <rPr>
        <sz val="11"/>
        <rFont val="宋体"/>
        <family val="0"/>
      </rPr>
      <t>国际组织捐赠</t>
    </r>
  </si>
  <si>
    <r>
      <t xml:space="preserve">    </t>
    </r>
    <r>
      <rPr>
        <sz val="11"/>
        <rFont val="宋体"/>
        <family val="0"/>
      </rPr>
      <t>维和摊款</t>
    </r>
  </si>
  <si>
    <r>
      <t xml:space="preserve">    </t>
    </r>
    <r>
      <rPr>
        <sz val="11"/>
        <rFont val="宋体"/>
        <family val="0"/>
      </rPr>
      <t>国际组织股金及基金</t>
    </r>
  </si>
  <si>
    <r>
      <t xml:space="preserve">    </t>
    </r>
    <r>
      <rPr>
        <sz val="11"/>
        <rFont val="宋体"/>
        <family val="0"/>
      </rPr>
      <t>其他国际组织支出</t>
    </r>
  </si>
  <si>
    <r>
      <t xml:space="preserve">  </t>
    </r>
    <r>
      <rPr>
        <b/>
        <sz val="11"/>
        <rFont val="宋体"/>
        <family val="0"/>
      </rPr>
      <t>对外合作与交流</t>
    </r>
  </si>
  <si>
    <r>
      <t xml:space="preserve">    </t>
    </r>
    <r>
      <rPr>
        <sz val="11"/>
        <rFont val="宋体"/>
        <family val="0"/>
      </rPr>
      <t>在华国际会议</t>
    </r>
  </si>
  <si>
    <r>
      <t xml:space="preserve">    </t>
    </r>
    <r>
      <rPr>
        <sz val="11"/>
        <rFont val="宋体"/>
        <family val="0"/>
      </rPr>
      <t>国际交流活动</t>
    </r>
  </si>
  <si>
    <r>
      <t xml:space="preserve">    </t>
    </r>
    <r>
      <rPr>
        <sz val="11"/>
        <rFont val="宋体"/>
        <family val="0"/>
      </rPr>
      <t>对外合作活动</t>
    </r>
  </si>
  <si>
    <r>
      <t xml:space="preserve">    </t>
    </r>
    <r>
      <rPr>
        <sz val="11"/>
        <rFont val="宋体"/>
        <family val="0"/>
      </rPr>
      <t>其他对外合作与交流支出</t>
    </r>
  </si>
  <si>
    <r>
      <t xml:space="preserve">  </t>
    </r>
    <r>
      <rPr>
        <b/>
        <sz val="11"/>
        <rFont val="宋体"/>
        <family val="0"/>
      </rPr>
      <t>对外宣传</t>
    </r>
    <r>
      <rPr>
        <b/>
        <sz val="11"/>
        <rFont val="Times New Roman"/>
        <family val="1"/>
      </rPr>
      <t>(</t>
    </r>
    <r>
      <rPr>
        <b/>
        <sz val="11"/>
        <rFont val="宋体"/>
        <family val="0"/>
      </rPr>
      <t>款</t>
    </r>
    <r>
      <rPr>
        <b/>
        <sz val="11"/>
        <rFont val="Times New Roman"/>
        <family val="1"/>
      </rPr>
      <t>)</t>
    </r>
  </si>
  <si>
    <r>
      <t xml:space="preserve">    </t>
    </r>
    <r>
      <rPr>
        <sz val="11"/>
        <rFont val="宋体"/>
        <family val="0"/>
      </rPr>
      <t>对外宣传</t>
    </r>
    <r>
      <rPr>
        <sz val="11"/>
        <rFont val="Times New Roman"/>
        <family val="1"/>
      </rPr>
      <t>(</t>
    </r>
    <r>
      <rPr>
        <sz val="11"/>
        <rFont val="宋体"/>
        <family val="0"/>
      </rPr>
      <t>项</t>
    </r>
    <r>
      <rPr>
        <sz val="11"/>
        <rFont val="Times New Roman"/>
        <family val="1"/>
      </rPr>
      <t>)</t>
    </r>
  </si>
  <si>
    <r>
      <t xml:space="preserve">  </t>
    </r>
    <r>
      <rPr>
        <b/>
        <sz val="11"/>
        <rFont val="宋体"/>
        <family val="0"/>
      </rPr>
      <t>边界勘界联检</t>
    </r>
  </si>
  <si>
    <r>
      <t xml:space="preserve">    </t>
    </r>
    <r>
      <rPr>
        <sz val="11"/>
        <rFont val="宋体"/>
        <family val="0"/>
      </rPr>
      <t>边界勘界</t>
    </r>
  </si>
  <si>
    <r>
      <t xml:space="preserve">    </t>
    </r>
    <r>
      <rPr>
        <sz val="11"/>
        <rFont val="宋体"/>
        <family val="0"/>
      </rPr>
      <t>边界联检</t>
    </r>
  </si>
  <si>
    <r>
      <t xml:space="preserve">    </t>
    </r>
    <r>
      <rPr>
        <sz val="11"/>
        <rFont val="宋体"/>
        <family val="0"/>
      </rPr>
      <t>边界界桩维护</t>
    </r>
  </si>
  <si>
    <r>
      <t xml:space="preserve">    </t>
    </r>
    <r>
      <rPr>
        <sz val="11"/>
        <rFont val="宋体"/>
        <family val="0"/>
      </rPr>
      <t>其他支出</t>
    </r>
  </si>
  <si>
    <r>
      <t xml:space="preserve">  </t>
    </r>
    <r>
      <rPr>
        <b/>
        <sz val="11"/>
        <rFont val="宋体"/>
        <family val="0"/>
      </rPr>
      <t>国际发展合作</t>
    </r>
  </si>
  <si>
    <r>
      <t xml:space="preserve">    </t>
    </r>
    <r>
      <rPr>
        <sz val="11"/>
        <rFont val="宋体"/>
        <family val="0"/>
      </rPr>
      <t>其他国际发展合作支出</t>
    </r>
  </si>
  <si>
    <r>
      <t xml:space="preserve">  </t>
    </r>
    <r>
      <rPr>
        <b/>
        <sz val="11"/>
        <rFont val="宋体"/>
        <family val="0"/>
      </rPr>
      <t>其他外交支出</t>
    </r>
    <r>
      <rPr>
        <b/>
        <sz val="11"/>
        <rFont val="Times New Roman"/>
        <family val="1"/>
      </rPr>
      <t>(</t>
    </r>
    <r>
      <rPr>
        <b/>
        <sz val="11"/>
        <rFont val="宋体"/>
        <family val="0"/>
      </rPr>
      <t>款</t>
    </r>
    <r>
      <rPr>
        <b/>
        <sz val="11"/>
        <rFont val="Times New Roman"/>
        <family val="1"/>
      </rPr>
      <t>)</t>
    </r>
  </si>
  <si>
    <r>
      <t xml:space="preserve">    </t>
    </r>
    <r>
      <rPr>
        <sz val="11"/>
        <rFont val="宋体"/>
        <family val="0"/>
      </rPr>
      <t>其他外交支出</t>
    </r>
    <r>
      <rPr>
        <sz val="11"/>
        <rFont val="Times New Roman"/>
        <family val="1"/>
      </rPr>
      <t>(</t>
    </r>
    <r>
      <rPr>
        <sz val="11"/>
        <rFont val="宋体"/>
        <family val="0"/>
      </rPr>
      <t>项</t>
    </r>
    <r>
      <rPr>
        <sz val="11"/>
        <rFont val="Times New Roman"/>
        <family val="1"/>
      </rPr>
      <t>)</t>
    </r>
  </si>
  <si>
    <r>
      <rPr>
        <b/>
        <sz val="11"/>
        <rFont val="宋体"/>
        <family val="0"/>
      </rPr>
      <t>国防支出</t>
    </r>
  </si>
  <si>
    <r>
      <t xml:space="preserve">  </t>
    </r>
    <r>
      <rPr>
        <b/>
        <sz val="11"/>
        <rFont val="宋体"/>
        <family val="0"/>
      </rPr>
      <t>军费</t>
    </r>
  </si>
  <si>
    <r>
      <t xml:space="preserve">    </t>
    </r>
    <r>
      <rPr>
        <sz val="11"/>
        <rFont val="宋体"/>
        <family val="0"/>
      </rPr>
      <t>现役部队</t>
    </r>
  </si>
  <si>
    <r>
      <t xml:space="preserve">    </t>
    </r>
    <r>
      <rPr>
        <sz val="11"/>
        <rFont val="宋体"/>
        <family val="0"/>
      </rPr>
      <t>预备役部队</t>
    </r>
  </si>
  <si>
    <r>
      <t xml:space="preserve">    </t>
    </r>
    <r>
      <rPr>
        <sz val="11"/>
        <rFont val="宋体"/>
        <family val="0"/>
      </rPr>
      <t>其他军费支出</t>
    </r>
  </si>
  <si>
    <r>
      <t xml:space="preserve">  </t>
    </r>
    <r>
      <rPr>
        <b/>
        <sz val="11"/>
        <rFont val="宋体"/>
        <family val="0"/>
      </rPr>
      <t>国防科研事业</t>
    </r>
    <r>
      <rPr>
        <b/>
        <sz val="11"/>
        <rFont val="Times New Roman"/>
        <family val="1"/>
      </rPr>
      <t>(</t>
    </r>
    <r>
      <rPr>
        <b/>
        <sz val="11"/>
        <rFont val="宋体"/>
        <family val="0"/>
      </rPr>
      <t>款</t>
    </r>
    <r>
      <rPr>
        <b/>
        <sz val="11"/>
        <rFont val="Times New Roman"/>
        <family val="1"/>
      </rPr>
      <t>)</t>
    </r>
  </si>
  <si>
    <r>
      <t xml:space="preserve">    </t>
    </r>
    <r>
      <rPr>
        <sz val="11"/>
        <rFont val="宋体"/>
        <family val="0"/>
      </rPr>
      <t>国防科研事业</t>
    </r>
    <r>
      <rPr>
        <sz val="11"/>
        <rFont val="Times New Roman"/>
        <family val="1"/>
      </rPr>
      <t>(</t>
    </r>
    <r>
      <rPr>
        <sz val="11"/>
        <rFont val="宋体"/>
        <family val="0"/>
      </rPr>
      <t>项</t>
    </r>
    <r>
      <rPr>
        <sz val="11"/>
        <rFont val="Times New Roman"/>
        <family val="1"/>
      </rPr>
      <t>)</t>
    </r>
  </si>
  <si>
    <r>
      <t xml:space="preserve">  </t>
    </r>
    <r>
      <rPr>
        <b/>
        <sz val="11"/>
        <rFont val="宋体"/>
        <family val="0"/>
      </rPr>
      <t>专项工程</t>
    </r>
    <r>
      <rPr>
        <b/>
        <sz val="11"/>
        <rFont val="Times New Roman"/>
        <family val="1"/>
      </rPr>
      <t>(</t>
    </r>
    <r>
      <rPr>
        <b/>
        <sz val="11"/>
        <rFont val="宋体"/>
        <family val="0"/>
      </rPr>
      <t>款</t>
    </r>
    <r>
      <rPr>
        <b/>
        <sz val="11"/>
        <rFont val="Times New Roman"/>
        <family val="1"/>
      </rPr>
      <t>)</t>
    </r>
  </si>
  <si>
    <r>
      <t xml:space="preserve">    </t>
    </r>
    <r>
      <rPr>
        <sz val="11"/>
        <rFont val="宋体"/>
        <family val="0"/>
      </rPr>
      <t>专项工程</t>
    </r>
    <r>
      <rPr>
        <sz val="11"/>
        <rFont val="Times New Roman"/>
        <family val="1"/>
      </rPr>
      <t>(</t>
    </r>
    <r>
      <rPr>
        <sz val="11"/>
        <rFont val="宋体"/>
        <family val="0"/>
      </rPr>
      <t>项</t>
    </r>
    <r>
      <rPr>
        <sz val="11"/>
        <rFont val="Times New Roman"/>
        <family val="1"/>
      </rPr>
      <t>)</t>
    </r>
  </si>
  <si>
    <r>
      <t xml:space="preserve">  </t>
    </r>
    <r>
      <rPr>
        <b/>
        <sz val="11"/>
        <rFont val="宋体"/>
        <family val="0"/>
      </rPr>
      <t>国防动员</t>
    </r>
  </si>
  <si>
    <r>
      <t xml:space="preserve">    </t>
    </r>
    <r>
      <rPr>
        <sz val="11"/>
        <rFont val="宋体"/>
        <family val="0"/>
      </rPr>
      <t>兵役征集</t>
    </r>
  </si>
  <si>
    <r>
      <t xml:space="preserve">    </t>
    </r>
    <r>
      <rPr>
        <sz val="11"/>
        <rFont val="宋体"/>
        <family val="0"/>
      </rPr>
      <t>经济动员</t>
    </r>
  </si>
  <si>
    <r>
      <t xml:space="preserve">    </t>
    </r>
    <r>
      <rPr>
        <sz val="11"/>
        <rFont val="宋体"/>
        <family val="0"/>
      </rPr>
      <t>人民防空</t>
    </r>
  </si>
  <si>
    <r>
      <t xml:space="preserve">    </t>
    </r>
    <r>
      <rPr>
        <sz val="11"/>
        <rFont val="宋体"/>
        <family val="0"/>
      </rPr>
      <t>交通战备</t>
    </r>
  </si>
  <si>
    <r>
      <t xml:space="preserve">    </t>
    </r>
    <r>
      <rPr>
        <sz val="11"/>
        <rFont val="宋体"/>
        <family val="0"/>
      </rPr>
      <t>民兵</t>
    </r>
  </si>
  <si>
    <r>
      <t xml:space="preserve">    </t>
    </r>
    <r>
      <rPr>
        <sz val="11"/>
        <rFont val="宋体"/>
        <family val="0"/>
      </rPr>
      <t>边海防</t>
    </r>
  </si>
  <si>
    <r>
      <t xml:space="preserve">    </t>
    </r>
    <r>
      <rPr>
        <sz val="11"/>
        <rFont val="宋体"/>
        <family val="0"/>
      </rPr>
      <t>其他国防动员支出</t>
    </r>
  </si>
  <si>
    <r>
      <t xml:space="preserve">  </t>
    </r>
    <r>
      <rPr>
        <b/>
        <sz val="11"/>
        <rFont val="宋体"/>
        <family val="0"/>
      </rPr>
      <t>其他国防支出</t>
    </r>
    <r>
      <rPr>
        <b/>
        <sz val="11"/>
        <rFont val="Times New Roman"/>
        <family val="1"/>
      </rPr>
      <t>(</t>
    </r>
    <r>
      <rPr>
        <b/>
        <sz val="11"/>
        <rFont val="宋体"/>
        <family val="0"/>
      </rPr>
      <t>款</t>
    </r>
    <r>
      <rPr>
        <b/>
        <sz val="11"/>
        <rFont val="Times New Roman"/>
        <family val="1"/>
      </rPr>
      <t>)</t>
    </r>
  </si>
  <si>
    <r>
      <t xml:space="preserve">    </t>
    </r>
    <r>
      <rPr>
        <sz val="11"/>
        <rFont val="宋体"/>
        <family val="0"/>
      </rPr>
      <t>其他国防支出</t>
    </r>
    <r>
      <rPr>
        <sz val="11"/>
        <rFont val="Times New Roman"/>
        <family val="1"/>
      </rPr>
      <t>(</t>
    </r>
    <r>
      <rPr>
        <sz val="11"/>
        <rFont val="宋体"/>
        <family val="0"/>
      </rPr>
      <t>项</t>
    </r>
    <r>
      <rPr>
        <sz val="11"/>
        <rFont val="Times New Roman"/>
        <family val="1"/>
      </rPr>
      <t>)</t>
    </r>
  </si>
  <si>
    <r>
      <rPr>
        <b/>
        <sz val="11"/>
        <rFont val="宋体"/>
        <family val="0"/>
      </rPr>
      <t>公共安全支出</t>
    </r>
  </si>
  <si>
    <r>
      <t xml:space="preserve">  </t>
    </r>
    <r>
      <rPr>
        <b/>
        <sz val="11"/>
        <rFont val="宋体"/>
        <family val="0"/>
      </rPr>
      <t>武装警察部队</t>
    </r>
    <r>
      <rPr>
        <b/>
        <sz val="11"/>
        <rFont val="Times New Roman"/>
        <family val="1"/>
      </rPr>
      <t>(</t>
    </r>
    <r>
      <rPr>
        <b/>
        <sz val="11"/>
        <rFont val="宋体"/>
        <family val="0"/>
      </rPr>
      <t>款</t>
    </r>
    <r>
      <rPr>
        <b/>
        <sz val="11"/>
        <rFont val="Times New Roman"/>
        <family val="1"/>
      </rPr>
      <t>)</t>
    </r>
  </si>
  <si>
    <r>
      <t xml:space="preserve">    </t>
    </r>
    <r>
      <rPr>
        <sz val="11"/>
        <rFont val="宋体"/>
        <family val="0"/>
      </rPr>
      <t>武装警察部队</t>
    </r>
    <r>
      <rPr>
        <sz val="11"/>
        <rFont val="Times New Roman"/>
        <family val="1"/>
      </rPr>
      <t>(</t>
    </r>
    <r>
      <rPr>
        <sz val="11"/>
        <rFont val="宋体"/>
        <family val="0"/>
      </rPr>
      <t>项</t>
    </r>
    <r>
      <rPr>
        <sz val="11"/>
        <rFont val="Times New Roman"/>
        <family val="1"/>
      </rPr>
      <t>)</t>
    </r>
  </si>
  <si>
    <r>
      <t xml:space="preserve">    </t>
    </r>
    <r>
      <rPr>
        <sz val="11"/>
        <rFont val="宋体"/>
        <family val="0"/>
      </rPr>
      <t>其他武装警察部队支出</t>
    </r>
  </si>
  <si>
    <r>
      <t xml:space="preserve">  </t>
    </r>
    <r>
      <rPr>
        <b/>
        <sz val="11"/>
        <rFont val="宋体"/>
        <family val="0"/>
      </rPr>
      <t>公安</t>
    </r>
  </si>
  <si>
    <r>
      <t xml:space="preserve">    </t>
    </r>
    <r>
      <rPr>
        <sz val="11"/>
        <rFont val="宋体"/>
        <family val="0"/>
      </rPr>
      <t>执法办案</t>
    </r>
  </si>
  <si>
    <r>
      <t xml:space="preserve">    </t>
    </r>
    <r>
      <rPr>
        <sz val="11"/>
        <rFont val="宋体"/>
        <family val="0"/>
      </rPr>
      <t>特别业务</t>
    </r>
  </si>
  <si>
    <r>
      <t xml:space="preserve">    </t>
    </r>
    <r>
      <rPr>
        <sz val="11"/>
        <rFont val="宋体"/>
        <family val="0"/>
      </rPr>
      <t>特勤业务</t>
    </r>
  </si>
  <si>
    <r>
      <t xml:space="preserve">    </t>
    </r>
    <r>
      <rPr>
        <sz val="11"/>
        <rFont val="宋体"/>
        <family val="0"/>
      </rPr>
      <t>移民事务</t>
    </r>
  </si>
  <si>
    <r>
      <t xml:space="preserve">    </t>
    </r>
    <r>
      <rPr>
        <sz val="11"/>
        <rFont val="宋体"/>
        <family val="0"/>
      </rPr>
      <t>其他公安支出</t>
    </r>
  </si>
  <si>
    <r>
      <t xml:space="preserve">  </t>
    </r>
    <r>
      <rPr>
        <b/>
        <sz val="11"/>
        <rFont val="宋体"/>
        <family val="0"/>
      </rPr>
      <t>国家安全</t>
    </r>
  </si>
  <si>
    <r>
      <t xml:space="preserve">    </t>
    </r>
    <r>
      <rPr>
        <sz val="11"/>
        <rFont val="宋体"/>
        <family val="0"/>
      </rPr>
      <t>安全业务</t>
    </r>
  </si>
  <si>
    <r>
      <t xml:space="preserve">    </t>
    </r>
    <r>
      <rPr>
        <sz val="11"/>
        <rFont val="宋体"/>
        <family val="0"/>
      </rPr>
      <t>其他国家安全支出</t>
    </r>
  </si>
  <si>
    <r>
      <t xml:space="preserve">  </t>
    </r>
    <r>
      <rPr>
        <b/>
        <sz val="11"/>
        <rFont val="宋体"/>
        <family val="0"/>
      </rPr>
      <t>检察</t>
    </r>
  </si>
  <si>
    <r>
      <t xml:space="preserve">    “</t>
    </r>
    <r>
      <rPr>
        <sz val="11"/>
        <rFont val="宋体"/>
        <family val="0"/>
      </rPr>
      <t>两房</t>
    </r>
    <r>
      <rPr>
        <sz val="11"/>
        <rFont val="Times New Roman"/>
        <family val="1"/>
      </rPr>
      <t>”</t>
    </r>
    <r>
      <rPr>
        <sz val="11"/>
        <rFont val="宋体"/>
        <family val="0"/>
      </rPr>
      <t>建设</t>
    </r>
  </si>
  <si>
    <r>
      <t xml:space="preserve">    </t>
    </r>
    <r>
      <rPr>
        <sz val="11"/>
        <rFont val="宋体"/>
        <family val="0"/>
      </rPr>
      <t>检察监督</t>
    </r>
  </si>
  <si>
    <r>
      <t xml:space="preserve">    </t>
    </r>
    <r>
      <rPr>
        <sz val="11"/>
        <rFont val="宋体"/>
        <family val="0"/>
      </rPr>
      <t>其他检察支出</t>
    </r>
  </si>
  <si>
    <r>
      <t xml:space="preserve">  </t>
    </r>
    <r>
      <rPr>
        <b/>
        <sz val="11"/>
        <rFont val="宋体"/>
        <family val="0"/>
      </rPr>
      <t>法院</t>
    </r>
  </si>
  <si>
    <r>
      <t xml:space="preserve">    </t>
    </r>
    <r>
      <rPr>
        <sz val="11"/>
        <rFont val="宋体"/>
        <family val="0"/>
      </rPr>
      <t>案件审判</t>
    </r>
  </si>
  <si>
    <r>
      <t xml:space="preserve">    </t>
    </r>
    <r>
      <rPr>
        <sz val="11"/>
        <rFont val="宋体"/>
        <family val="0"/>
      </rPr>
      <t>案件执行</t>
    </r>
  </si>
  <si>
    <r>
      <t xml:space="preserve">    “</t>
    </r>
    <r>
      <rPr>
        <sz val="11"/>
        <rFont val="宋体"/>
        <family val="0"/>
      </rPr>
      <t>两庭</t>
    </r>
    <r>
      <rPr>
        <sz val="11"/>
        <rFont val="Times New Roman"/>
        <family val="1"/>
      </rPr>
      <t>”</t>
    </r>
    <r>
      <rPr>
        <sz val="11"/>
        <rFont val="宋体"/>
        <family val="0"/>
      </rPr>
      <t>建设</t>
    </r>
  </si>
  <si>
    <r>
      <t xml:space="preserve">    </t>
    </r>
    <r>
      <rPr>
        <sz val="11"/>
        <rFont val="宋体"/>
        <family val="0"/>
      </rPr>
      <t>其他法院支出</t>
    </r>
  </si>
  <si>
    <r>
      <t xml:space="preserve">  </t>
    </r>
    <r>
      <rPr>
        <b/>
        <sz val="11"/>
        <rFont val="宋体"/>
        <family val="0"/>
      </rPr>
      <t>司法</t>
    </r>
  </si>
  <si>
    <r>
      <t xml:space="preserve">    </t>
    </r>
    <r>
      <rPr>
        <sz val="11"/>
        <rFont val="宋体"/>
        <family val="0"/>
      </rPr>
      <t>基层司法业务</t>
    </r>
  </si>
  <si>
    <r>
      <t xml:space="preserve">    </t>
    </r>
    <r>
      <rPr>
        <sz val="11"/>
        <rFont val="宋体"/>
        <family val="0"/>
      </rPr>
      <t>普法宣传</t>
    </r>
  </si>
  <si>
    <r>
      <t xml:space="preserve">    </t>
    </r>
    <r>
      <rPr>
        <sz val="11"/>
        <rFont val="宋体"/>
        <family val="0"/>
      </rPr>
      <t>律师管理</t>
    </r>
  </si>
  <si>
    <r>
      <t xml:space="preserve">    </t>
    </r>
    <r>
      <rPr>
        <sz val="11"/>
        <rFont val="宋体"/>
        <family val="0"/>
      </rPr>
      <t>公共法律服务</t>
    </r>
  </si>
  <si>
    <r>
      <t xml:space="preserve">    </t>
    </r>
    <r>
      <rPr>
        <sz val="11"/>
        <rFont val="宋体"/>
        <family val="0"/>
      </rPr>
      <t>国家统一法律职业资格考试</t>
    </r>
  </si>
  <si>
    <r>
      <t xml:space="preserve">    </t>
    </r>
    <r>
      <rPr>
        <sz val="11"/>
        <rFont val="宋体"/>
        <family val="0"/>
      </rPr>
      <t>社区矫正</t>
    </r>
  </si>
  <si>
    <r>
      <t xml:space="preserve">    </t>
    </r>
    <r>
      <rPr>
        <sz val="11"/>
        <rFont val="宋体"/>
        <family val="0"/>
      </rPr>
      <t>法治建设</t>
    </r>
  </si>
  <si>
    <r>
      <t xml:space="preserve">    </t>
    </r>
    <r>
      <rPr>
        <sz val="11"/>
        <rFont val="宋体"/>
        <family val="0"/>
      </rPr>
      <t>其他司法支出</t>
    </r>
  </si>
  <si>
    <r>
      <t xml:space="preserve">  </t>
    </r>
    <r>
      <rPr>
        <b/>
        <sz val="11"/>
        <rFont val="宋体"/>
        <family val="0"/>
      </rPr>
      <t>监狱</t>
    </r>
  </si>
  <si>
    <r>
      <t xml:space="preserve">    </t>
    </r>
    <r>
      <rPr>
        <sz val="11"/>
        <rFont val="宋体"/>
        <family val="0"/>
      </rPr>
      <t>罪犯生活及医疗卫生</t>
    </r>
  </si>
  <si>
    <r>
      <t xml:space="preserve">    </t>
    </r>
    <r>
      <rPr>
        <sz val="11"/>
        <rFont val="宋体"/>
        <family val="0"/>
      </rPr>
      <t>监狱业务及罪犯改造</t>
    </r>
  </si>
  <si>
    <r>
      <t xml:space="preserve">    </t>
    </r>
    <r>
      <rPr>
        <sz val="11"/>
        <rFont val="宋体"/>
        <family val="0"/>
      </rPr>
      <t>狱政设施建设</t>
    </r>
  </si>
  <si>
    <r>
      <t xml:space="preserve">    </t>
    </r>
    <r>
      <rPr>
        <sz val="11"/>
        <rFont val="宋体"/>
        <family val="0"/>
      </rPr>
      <t>其他监狱支出</t>
    </r>
  </si>
  <si>
    <r>
      <t xml:space="preserve">  </t>
    </r>
    <r>
      <rPr>
        <b/>
        <sz val="11"/>
        <rFont val="宋体"/>
        <family val="0"/>
      </rPr>
      <t>强制隔离戒毒</t>
    </r>
  </si>
  <si>
    <r>
      <t xml:space="preserve">    </t>
    </r>
    <r>
      <rPr>
        <sz val="11"/>
        <rFont val="宋体"/>
        <family val="0"/>
      </rPr>
      <t>强制隔离戒毒人员生活</t>
    </r>
  </si>
  <si>
    <r>
      <t xml:space="preserve">    </t>
    </r>
    <r>
      <rPr>
        <sz val="11"/>
        <rFont val="宋体"/>
        <family val="0"/>
      </rPr>
      <t>强制隔离戒毒人员教育</t>
    </r>
  </si>
  <si>
    <r>
      <t xml:space="preserve">    </t>
    </r>
    <r>
      <rPr>
        <sz val="11"/>
        <rFont val="宋体"/>
        <family val="0"/>
      </rPr>
      <t>所政设施建设</t>
    </r>
  </si>
  <si>
    <r>
      <t xml:space="preserve">    </t>
    </r>
    <r>
      <rPr>
        <sz val="11"/>
        <rFont val="宋体"/>
        <family val="0"/>
      </rPr>
      <t>其他强制隔离戒毒支出</t>
    </r>
  </si>
  <si>
    <r>
      <t xml:space="preserve">  </t>
    </r>
    <r>
      <rPr>
        <b/>
        <sz val="11"/>
        <rFont val="宋体"/>
        <family val="0"/>
      </rPr>
      <t>国家保密</t>
    </r>
  </si>
  <si>
    <r>
      <t xml:space="preserve">    </t>
    </r>
    <r>
      <rPr>
        <sz val="11"/>
        <rFont val="宋体"/>
        <family val="0"/>
      </rPr>
      <t>保密技术</t>
    </r>
  </si>
  <si>
    <r>
      <t xml:space="preserve">    </t>
    </r>
    <r>
      <rPr>
        <sz val="11"/>
        <rFont val="宋体"/>
        <family val="0"/>
      </rPr>
      <t>保密管理</t>
    </r>
  </si>
  <si>
    <r>
      <t xml:space="preserve">    </t>
    </r>
    <r>
      <rPr>
        <sz val="11"/>
        <rFont val="宋体"/>
        <family val="0"/>
      </rPr>
      <t>其他国家保密支出</t>
    </r>
  </si>
  <si>
    <r>
      <t xml:space="preserve">  </t>
    </r>
    <r>
      <rPr>
        <b/>
        <sz val="11"/>
        <rFont val="宋体"/>
        <family val="0"/>
      </rPr>
      <t>缉私警察</t>
    </r>
  </si>
  <si>
    <r>
      <t xml:space="preserve">    </t>
    </r>
    <r>
      <rPr>
        <sz val="11"/>
        <rFont val="宋体"/>
        <family val="0"/>
      </rPr>
      <t>缉私业务</t>
    </r>
  </si>
  <si>
    <r>
      <t xml:space="preserve">    </t>
    </r>
    <r>
      <rPr>
        <sz val="11"/>
        <rFont val="宋体"/>
        <family val="0"/>
      </rPr>
      <t>其他缉私警察支出</t>
    </r>
  </si>
  <si>
    <r>
      <t xml:space="preserve">  </t>
    </r>
    <r>
      <rPr>
        <b/>
        <sz val="11"/>
        <rFont val="宋体"/>
        <family val="0"/>
      </rPr>
      <t>其他公共安全支出</t>
    </r>
    <r>
      <rPr>
        <b/>
        <sz val="11"/>
        <rFont val="Times New Roman"/>
        <family val="1"/>
      </rPr>
      <t>(</t>
    </r>
    <r>
      <rPr>
        <b/>
        <sz val="11"/>
        <rFont val="宋体"/>
        <family val="0"/>
      </rPr>
      <t>款</t>
    </r>
    <r>
      <rPr>
        <b/>
        <sz val="11"/>
        <rFont val="Times New Roman"/>
        <family val="1"/>
      </rPr>
      <t>)</t>
    </r>
  </si>
  <si>
    <r>
      <t xml:space="preserve">    </t>
    </r>
    <r>
      <rPr>
        <sz val="11"/>
        <rFont val="宋体"/>
        <family val="0"/>
      </rPr>
      <t>国家司法救助支出</t>
    </r>
  </si>
  <si>
    <r>
      <t xml:space="preserve">    </t>
    </r>
    <r>
      <rPr>
        <sz val="11"/>
        <rFont val="宋体"/>
        <family val="0"/>
      </rPr>
      <t>其他公共安全支出</t>
    </r>
    <r>
      <rPr>
        <sz val="11"/>
        <rFont val="Times New Roman"/>
        <family val="1"/>
      </rPr>
      <t>(</t>
    </r>
    <r>
      <rPr>
        <sz val="11"/>
        <rFont val="宋体"/>
        <family val="0"/>
      </rPr>
      <t>项</t>
    </r>
    <r>
      <rPr>
        <sz val="11"/>
        <rFont val="Times New Roman"/>
        <family val="1"/>
      </rPr>
      <t>)</t>
    </r>
  </si>
  <si>
    <r>
      <rPr>
        <b/>
        <sz val="11"/>
        <rFont val="宋体"/>
        <family val="0"/>
      </rPr>
      <t>教育支出</t>
    </r>
  </si>
  <si>
    <r>
      <t xml:space="preserve">  </t>
    </r>
    <r>
      <rPr>
        <b/>
        <sz val="11"/>
        <rFont val="宋体"/>
        <family val="0"/>
      </rPr>
      <t>教育管理事务</t>
    </r>
  </si>
  <si>
    <r>
      <t xml:space="preserve">    </t>
    </r>
    <r>
      <rPr>
        <sz val="11"/>
        <rFont val="宋体"/>
        <family val="0"/>
      </rPr>
      <t>其他教育管理事务支出</t>
    </r>
  </si>
  <si>
    <r>
      <t xml:space="preserve">  </t>
    </r>
    <r>
      <rPr>
        <b/>
        <sz val="11"/>
        <rFont val="宋体"/>
        <family val="0"/>
      </rPr>
      <t>普通教育</t>
    </r>
  </si>
  <si>
    <r>
      <t xml:space="preserve">    </t>
    </r>
    <r>
      <rPr>
        <sz val="11"/>
        <rFont val="宋体"/>
        <family val="0"/>
      </rPr>
      <t>学前教育</t>
    </r>
  </si>
  <si>
    <r>
      <t xml:space="preserve">    </t>
    </r>
    <r>
      <rPr>
        <sz val="11"/>
        <rFont val="宋体"/>
        <family val="0"/>
      </rPr>
      <t>小学教育</t>
    </r>
  </si>
  <si>
    <r>
      <t xml:space="preserve">    </t>
    </r>
    <r>
      <rPr>
        <sz val="11"/>
        <rFont val="宋体"/>
        <family val="0"/>
      </rPr>
      <t>初中教育</t>
    </r>
  </si>
  <si>
    <r>
      <t xml:space="preserve">    </t>
    </r>
    <r>
      <rPr>
        <sz val="11"/>
        <rFont val="宋体"/>
        <family val="0"/>
      </rPr>
      <t>高中教育</t>
    </r>
  </si>
  <si>
    <r>
      <t xml:space="preserve">    </t>
    </r>
    <r>
      <rPr>
        <sz val="11"/>
        <rFont val="宋体"/>
        <family val="0"/>
      </rPr>
      <t>高等教育</t>
    </r>
  </si>
  <si>
    <r>
      <t xml:space="preserve">    </t>
    </r>
    <r>
      <rPr>
        <sz val="11"/>
        <rFont val="宋体"/>
        <family val="0"/>
      </rPr>
      <t>其他普通教育支出</t>
    </r>
  </si>
  <si>
    <r>
      <t xml:space="preserve">  </t>
    </r>
    <r>
      <rPr>
        <b/>
        <sz val="11"/>
        <rFont val="宋体"/>
        <family val="0"/>
      </rPr>
      <t>职业教育</t>
    </r>
  </si>
  <si>
    <r>
      <t xml:space="preserve">    </t>
    </r>
    <r>
      <rPr>
        <sz val="11"/>
        <rFont val="宋体"/>
        <family val="0"/>
      </rPr>
      <t>初等职业教育</t>
    </r>
  </si>
  <si>
    <r>
      <t xml:space="preserve">    </t>
    </r>
    <r>
      <rPr>
        <sz val="11"/>
        <rFont val="宋体"/>
        <family val="0"/>
      </rPr>
      <t>中等职业教育</t>
    </r>
  </si>
  <si>
    <r>
      <t xml:space="preserve">    </t>
    </r>
    <r>
      <rPr>
        <sz val="11"/>
        <rFont val="宋体"/>
        <family val="0"/>
      </rPr>
      <t>技校教育</t>
    </r>
  </si>
  <si>
    <r>
      <t xml:space="preserve">    </t>
    </r>
    <r>
      <rPr>
        <sz val="11"/>
        <rFont val="宋体"/>
        <family val="0"/>
      </rPr>
      <t>高等职业教育</t>
    </r>
  </si>
  <si>
    <r>
      <t xml:space="preserve">    </t>
    </r>
    <r>
      <rPr>
        <sz val="11"/>
        <rFont val="宋体"/>
        <family val="0"/>
      </rPr>
      <t>其他职业教育支出</t>
    </r>
  </si>
  <si>
    <r>
      <t xml:space="preserve">  </t>
    </r>
    <r>
      <rPr>
        <b/>
        <sz val="11"/>
        <rFont val="宋体"/>
        <family val="0"/>
      </rPr>
      <t>成人教育</t>
    </r>
  </si>
  <si>
    <r>
      <t xml:space="preserve">    </t>
    </r>
    <r>
      <rPr>
        <sz val="11"/>
        <rFont val="宋体"/>
        <family val="0"/>
      </rPr>
      <t>成人初等教育</t>
    </r>
  </si>
  <si>
    <r>
      <t xml:space="preserve">    </t>
    </r>
    <r>
      <rPr>
        <sz val="11"/>
        <rFont val="宋体"/>
        <family val="0"/>
      </rPr>
      <t>成人中等教育</t>
    </r>
  </si>
  <si>
    <r>
      <t xml:space="preserve">    </t>
    </r>
    <r>
      <rPr>
        <sz val="11"/>
        <rFont val="宋体"/>
        <family val="0"/>
      </rPr>
      <t>成人高等教育</t>
    </r>
  </si>
  <si>
    <r>
      <t xml:space="preserve">    </t>
    </r>
    <r>
      <rPr>
        <sz val="11"/>
        <rFont val="宋体"/>
        <family val="0"/>
      </rPr>
      <t>成人广播电视教育</t>
    </r>
  </si>
  <si>
    <r>
      <t xml:space="preserve">    </t>
    </r>
    <r>
      <rPr>
        <sz val="11"/>
        <rFont val="宋体"/>
        <family val="0"/>
      </rPr>
      <t>其他成人教育支出</t>
    </r>
  </si>
  <si>
    <r>
      <t xml:space="preserve">  </t>
    </r>
    <r>
      <rPr>
        <b/>
        <sz val="11"/>
        <rFont val="宋体"/>
        <family val="0"/>
      </rPr>
      <t>广播电视教育</t>
    </r>
  </si>
  <si>
    <r>
      <t xml:space="preserve">    </t>
    </r>
    <r>
      <rPr>
        <sz val="11"/>
        <rFont val="宋体"/>
        <family val="0"/>
      </rPr>
      <t>广播电视学校</t>
    </r>
  </si>
  <si>
    <r>
      <t xml:space="preserve">    </t>
    </r>
    <r>
      <rPr>
        <sz val="11"/>
        <rFont val="宋体"/>
        <family val="0"/>
      </rPr>
      <t>教育电视台</t>
    </r>
  </si>
  <si>
    <r>
      <t xml:space="preserve">    </t>
    </r>
    <r>
      <rPr>
        <sz val="11"/>
        <rFont val="宋体"/>
        <family val="0"/>
      </rPr>
      <t>其他广播电视教育支出</t>
    </r>
  </si>
  <si>
    <r>
      <t xml:space="preserve">  </t>
    </r>
    <r>
      <rPr>
        <b/>
        <sz val="11"/>
        <rFont val="宋体"/>
        <family val="0"/>
      </rPr>
      <t>留学教育</t>
    </r>
  </si>
  <si>
    <r>
      <t xml:space="preserve">    </t>
    </r>
    <r>
      <rPr>
        <sz val="11"/>
        <rFont val="宋体"/>
        <family val="0"/>
      </rPr>
      <t>出国留学教育</t>
    </r>
  </si>
  <si>
    <r>
      <t xml:space="preserve">    </t>
    </r>
    <r>
      <rPr>
        <sz val="11"/>
        <rFont val="宋体"/>
        <family val="0"/>
      </rPr>
      <t>来华留学教育</t>
    </r>
  </si>
  <si>
    <r>
      <t xml:space="preserve">    </t>
    </r>
    <r>
      <rPr>
        <sz val="11"/>
        <rFont val="宋体"/>
        <family val="0"/>
      </rPr>
      <t>其他留学教育支出</t>
    </r>
  </si>
  <si>
    <r>
      <t xml:space="preserve">  </t>
    </r>
    <r>
      <rPr>
        <b/>
        <sz val="11"/>
        <rFont val="宋体"/>
        <family val="0"/>
      </rPr>
      <t>特殊教育</t>
    </r>
  </si>
  <si>
    <r>
      <t xml:space="preserve">    </t>
    </r>
    <r>
      <rPr>
        <sz val="11"/>
        <rFont val="宋体"/>
        <family val="0"/>
      </rPr>
      <t>特殊学校教育</t>
    </r>
  </si>
  <si>
    <r>
      <t xml:space="preserve">    </t>
    </r>
    <r>
      <rPr>
        <sz val="11"/>
        <rFont val="宋体"/>
        <family val="0"/>
      </rPr>
      <t>工读学校教育</t>
    </r>
  </si>
  <si>
    <r>
      <t xml:space="preserve">    </t>
    </r>
    <r>
      <rPr>
        <sz val="11"/>
        <rFont val="宋体"/>
        <family val="0"/>
      </rPr>
      <t>其他特殊教育支出</t>
    </r>
  </si>
  <si>
    <r>
      <t xml:space="preserve">  </t>
    </r>
    <r>
      <rPr>
        <b/>
        <sz val="11"/>
        <rFont val="宋体"/>
        <family val="0"/>
      </rPr>
      <t>进修及培训</t>
    </r>
  </si>
  <si>
    <r>
      <t xml:space="preserve">    </t>
    </r>
    <r>
      <rPr>
        <sz val="11"/>
        <rFont val="宋体"/>
        <family val="0"/>
      </rPr>
      <t>教师进修</t>
    </r>
  </si>
  <si>
    <r>
      <t xml:space="preserve">    </t>
    </r>
    <r>
      <rPr>
        <sz val="11"/>
        <rFont val="宋体"/>
        <family val="0"/>
      </rPr>
      <t>干部教育</t>
    </r>
  </si>
  <si>
    <r>
      <t xml:space="preserve">    </t>
    </r>
    <r>
      <rPr>
        <sz val="11"/>
        <rFont val="宋体"/>
        <family val="0"/>
      </rPr>
      <t>培训支出</t>
    </r>
  </si>
  <si>
    <r>
      <t xml:space="preserve">    </t>
    </r>
    <r>
      <rPr>
        <sz val="11"/>
        <rFont val="宋体"/>
        <family val="0"/>
      </rPr>
      <t>退役士兵能力提升</t>
    </r>
  </si>
  <si>
    <r>
      <t xml:space="preserve">    </t>
    </r>
    <r>
      <rPr>
        <sz val="11"/>
        <rFont val="宋体"/>
        <family val="0"/>
      </rPr>
      <t>其他进修及培训</t>
    </r>
  </si>
  <si>
    <r>
      <t xml:space="preserve">  </t>
    </r>
    <r>
      <rPr>
        <b/>
        <sz val="11"/>
        <rFont val="宋体"/>
        <family val="0"/>
      </rPr>
      <t>教育费附加安排的支出</t>
    </r>
  </si>
  <si>
    <r>
      <t xml:space="preserve">    </t>
    </r>
    <r>
      <rPr>
        <sz val="11"/>
        <rFont val="宋体"/>
        <family val="0"/>
      </rPr>
      <t>农村中小学校舍建设</t>
    </r>
  </si>
  <si>
    <r>
      <t xml:space="preserve">    </t>
    </r>
    <r>
      <rPr>
        <sz val="11"/>
        <rFont val="宋体"/>
        <family val="0"/>
      </rPr>
      <t>农村中小学教学设施</t>
    </r>
  </si>
  <si>
    <r>
      <t xml:space="preserve">    </t>
    </r>
    <r>
      <rPr>
        <sz val="11"/>
        <rFont val="宋体"/>
        <family val="0"/>
      </rPr>
      <t>城市中小学校舍建设</t>
    </r>
  </si>
  <si>
    <r>
      <t xml:space="preserve">    </t>
    </r>
    <r>
      <rPr>
        <sz val="11"/>
        <rFont val="宋体"/>
        <family val="0"/>
      </rPr>
      <t>城市中小学教学设施</t>
    </r>
  </si>
  <si>
    <r>
      <t xml:space="preserve">    </t>
    </r>
    <r>
      <rPr>
        <sz val="11"/>
        <rFont val="宋体"/>
        <family val="0"/>
      </rPr>
      <t>中等职业学校教学设施</t>
    </r>
  </si>
  <si>
    <r>
      <t xml:space="preserve">    </t>
    </r>
    <r>
      <rPr>
        <sz val="11"/>
        <rFont val="宋体"/>
        <family val="0"/>
      </rPr>
      <t>其他教育费附加安排的支出</t>
    </r>
  </si>
  <si>
    <r>
      <t xml:space="preserve">  </t>
    </r>
    <r>
      <rPr>
        <b/>
        <sz val="11"/>
        <rFont val="宋体"/>
        <family val="0"/>
      </rPr>
      <t>其他教育支出</t>
    </r>
    <r>
      <rPr>
        <b/>
        <sz val="11"/>
        <rFont val="Times New Roman"/>
        <family val="1"/>
      </rPr>
      <t>(</t>
    </r>
    <r>
      <rPr>
        <b/>
        <sz val="11"/>
        <rFont val="宋体"/>
        <family val="0"/>
      </rPr>
      <t>款</t>
    </r>
    <r>
      <rPr>
        <b/>
        <sz val="11"/>
        <rFont val="Times New Roman"/>
        <family val="1"/>
      </rPr>
      <t>)</t>
    </r>
  </si>
  <si>
    <r>
      <t xml:space="preserve">    </t>
    </r>
    <r>
      <rPr>
        <sz val="11"/>
        <rFont val="宋体"/>
        <family val="0"/>
      </rPr>
      <t>其他教育支出</t>
    </r>
    <r>
      <rPr>
        <sz val="11"/>
        <rFont val="Times New Roman"/>
        <family val="1"/>
      </rPr>
      <t>(</t>
    </r>
    <r>
      <rPr>
        <sz val="11"/>
        <rFont val="宋体"/>
        <family val="0"/>
      </rPr>
      <t>项</t>
    </r>
    <r>
      <rPr>
        <sz val="11"/>
        <rFont val="Times New Roman"/>
        <family val="1"/>
      </rPr>
      <t>)</t>
    </r>
  </si>
  <si>
    <r>
      <rPr>
        <b/>
        <sz val="11"/>
        <rFont val="宋体"/>
        <family val="0"/>
      </rPr>
      <t>科学技术支出</t>
    </r>
  </si>
  <si>
    <r>
      <t xml:space="preserve">  </t>
    </r>
    <r>
      <rPr>
        <b/>
        <sz val="11"/>
        <rFont val="宋体"/>
        <family val="0"/>
      </rPr>
      <t>科学技术管理事务</t>
    </r>
  </si>
  <si>
    <r>
      <t xml:space="preserve">    </t>
    </r>
    <r>
      <rPr>
        <sz val="11"/>
        <rFont val="宋体"/>
        <family val="0"/>
      </rPr>
      <t>其他科学技术管理事务支出</t>
    </r>
  </si>
  <si>
    <r>
      <t xml:space="preserve">  </t>
    </r>
    <r>
      <rPr>
        <b/>
        <sz val="11"/>
        <rFont val="宋体"/>
        <family val="0"/>
      </rPr>
      <t>基础研究</t>
    </r>
  </si>
  <si>
    <r>
      <t xml:space="preserve">    </t>
    </r>
    <r>
      <rPr>
        <sz val="11"/>
        <rFont val="宋体"/>
        <family val="0"/>
      </rPr>
      <t>机构运行</t>
    </r>
  </si>
  <si>
    <r>
      <t xml:space="preserve">    </t>
    </r>
    <r>
      <rPr>
        <sz val="11"/>
        <rFont val="宋体"/>
        <family val="0"/>
      </rPr>
      <t>自然科学基金</t>
    </r>
  </si>
  <si>
    <r>
      <t xml:space="preserve">    </t>
    </r>
    <r>
      <rPr>
        <sz val="11"/>
        <rFont val="宋体"/>
        <family val="0"/>
      </rPr>
      <t>实验室及相关设施</t>
    </r>
  </si>
  <si>
    <r>
      <t xml:space="preserve">    </t>
    </r>
    <r>
      <rPr>
        <sz val="11"/>
        <rFont val="宋体"/>
        <family val="0"/>
      </rPr>
      <t>重大科学工程</t>
    </r>
  </si>
  <si>
    <r>
      <t xml:space="preserve">    </t>
    </r>
    <r>
      <rPr>
        <sz val="11"/>
        <rFont val="宋体"/>
        <family val="0"/>
      </rPr>
      <t>专项基础科研</t>
    </r>
  </si>
  <si>
    <r>
      <t xml:space="preserve">    </t>
    </r>
    <r>
      <rPr>
        <sz val="11"/>
        <rFont val="宋体"/>
        <family val="0"/>
      </rPr>
      <t>专项技术基础</t>
    </r>
  </si>
  <si>
    <r>
      <t xml:space="preserve">    </t>
    </r>
    <r>
      <rPr>
        <sz val="11"/>
        <rFont val="宋体"/>
        <family val="0"/>
      </rPr>
      <t>科技人才队伍建设</t>
    </r>
  </si>
  <si>
    <r>
      <t xml:space="preserve">    </t>
    </r>
    <r>
      <rPr>
        <sz val="11"/>
        <rFont val="宋体"/>
        <family val="0"/>
      </rPr>
      <t>其他基础研究支出</t>
    </r>
  </si>
  <si>
    <r>
      <t xml:space="preserve">  </t>
    </r>
    <r>
      <rPr>
        <b/>
        <sz val="11"/>
        <rFont val="宋体"/>
        <family val="0"/>
      </rPr>
      <t>应用研究</t>
    </r>
  </si>
  <si>
    <r>
      <t xml:space="preserve">    </t>
    </r>
    <r>
      <rPr>
        <sz val="11"/>
        <rFont val="宋体"/>
        <family val="0"/>
      </rPr>
      <t>社会公益研究</t>
    </r>
  </si>
  <si>
    <r>
      <t xml:space="preserve">    </t>
    </r>
    <r>
      <rPr>
        <sz val="11"/>
        <rFont val="宋体"/>
        <family val="0"/>
      </rPr>
      <t>高技术研究</t>
    </r>
  </si>
  <si>
    <r>
      <t xml:space="preserve">    </t>
    </r>
    <r>
      <rPr>
        <sz val="11"/>
        <rFont val="宋体"/>
        <family val="0"/>
      </rPr>
      <t>专项科研试制</t>
    </r>
  </si>
  <si>
    <r>
      <t xml:space="preserve">    </t>
    </r>
    <r>
      <rPr>
        <sz val="11"/>
        <rFont val="宋体"/>
        <family val="0"/>
      </rPr>
      <t>其他应用研究支出</t>
    </r>
  </si>
  <si>
    <r>
      <t xml:space="preserve">  </t>
    </r>
    <r>
      <rPr>
        <b/>
        <sz val="11"/>
        <rFont val="宋体"/>
        <family val="0"/>
      </rPr>
      <t>技术研究与开发</t>
    </r>
  </si>
  <si>
    <r>
      <t xml:space="preserve">    </t>
    </r>
    <r>
      <rPr>
        <sz val="11"/>
        <rFont val="宋体"/>
        <family val="0"/>
      </rPr>
      <t>科技成果转化与扩散</t>
    </r>
  </si>
  <si>
    <r>
      <t xml:space="preserve">    </t>
    </r>
    <r>
      <rPr>
        <sz val="11"/>
        <rFont val="宋体"/>
        <family val="0"/>
      </rPr>
      <t>共性技术研究与开发</t>
    </r>
  </si>
  <si>
    <r>
      <t xml:space="preserve">    </t>
    </r>
    <r>
      <rPr>
        <sz val="11"/>
        <rFont val="宋体"/>
        <family val="0"/>
      </rPr>
      <t>其他技术研究与开发支出</t>
    </r>
  </si>
  <si>
    <r>
      <t xml:space="preserve">  </t>
    </r>
    <r>
      <rPr>
        <b/>
        <sz val="11"/>
        <rFont val="宋体"/>
        <family val="0"/>
      </rPr>
      <t>科技条件与服务</t>
    </r>
  </si>
  <si>
    <r>
      <t xml:space="preserve">    </t>
    </r>
    <r>
      <rPr>
        <sz val="11"/>
        <rFont val="宋体"/>
        <family val="0"/>
      </rPr>
      <t>技术创新服务体系</t>
    </r>
  </si>
  <si>
    <r>
      <t xml:space="preserve">    </t>
    </r>
    <r>
      <rPr>
        <sz val="11"/>
        <rFont val="宋体"/>
        <family val="0"/>
      </rPr>
      <t>科技条件专项</t>
    </r>
  </si>
  <si>
    <r>
      <t xml:space="preserve">    </t>
    </r>
    <r>
      <rPr>
        <sz val="11"/>
        <rFont val="宋体"/>
        <family val="0"/>
      </rPr>
      <t>其他科技条件与服务支出</t>
    </r>
  </si>
  <si>
    <r>
      <t xml:space="preserve">  </t>
    </r>
    <r>
      <rPr>
        <b/>
        <sz val="11"/>
        <rFont val="宋体"/>
        <family val="0"/>
      </rPr>
      <t>社会科学</t>
    </r>
  </si>
  <si>
    <r>
      <t xml:space="preserve">    </t>
    </r>
    <r>
      <rPr>
        <sz val="11"/>
        <rFont val="宋体"/>
        <family val="0"/>
      </rPr>
      <t>社会科学研究机构</t>
    </r>
  </si>
  <si>
    <r>
      <t xml:space="preserve">    </t>
    </r>
    <r>
      <rPr>
        <sz val="11"/>
        <rFont val="宋体"/>
        <family val="0"/>
      </rPr>
      <t>社会科学研究</t>
    </r>
  </si>
  <si>
    <r>
      <t xml:space="preserve">    </t>
    </r>
    <r>
      <rPr>
        <sz val="11"/>
        <rFont val="宋体"/>
        <family val="0"/>
      </rPr>
      <t>社科基金支出</t>
    </r>
  </si>
  <si>
    <r>
      <t xml:space="preserve">    </t>
    </r>
    <r>
      <rPr>
        <sz val="11"/>
        <rFont val="宋体"/>
        <family val="0"/>
      </rPr>
      <t>其他社会科学支出</t>
    </r>
  </si>
  <si>
    <r>
      <t xml:space="preserve">  </t>
    </r>
    <r>
      <rPr>
        <b/>
        <sz val="11"/>
        <rFont val="宋体"/>
        <family val="0"/>
      </rPr>
      <t>科学技术普及</t>
    </r>
  </si>
  <si>
    <r>
      <t xml:space="preserve">    </t>
    </r>
    <r>
      <rPr>
        <sz val="11"/>
        <rFont val="宋体"/>
        <family val="0"/>
      </rPr>
      <t>科普活动</t>
    </r>
  </si>
  <si>
    <r>
      <t xml:space="preserve">    </t>
    </r>
    <r>
      <rPr>
        <sz val="11"/>
        <rFont val="宋体"/>
        <family val="0"/>
      </rPr>
      <t>青少年科技活动</t>
    </r>
  </si>
  <si>
    <r>
      <t xml:space="preserve">    </t>
    </r>
    <r>
      <rPr>
        <sz val="11"/>
        <rFont val="宋体"/>
        <family val="0"/>
      </rPr>
      <t>学术交流活动</t>
    </r>
  </si>
  <si>
    <r>
      <t xml:space="preserve">    </t>
    </r>
    <r>
      <rPr>
        <sz val="11"/>
        <rFont val="宋体"/>
        <family val="0"/>
      </rPr>
      <t>科技馆站</t>
    </r>
  </si>
  <si>
    <r>
      <t xml:space="preserve">    </t>
    </r>
    <r>
      <rPr>
        <sz val="11"/>
        <rFont val="宋体"/>
        <family val="0"/>
      </rPr>
      <t>其他科学技术普及支出</t>
    </r>
  </si>
  <si>
    <r>
      <t xml:space="preserve">  </t>
    </r>
    <r>
      <rPr>
        <b/>
        <sz val="11"/>
        <rFont val="宋体"/>
        <family val="0"/>
      </rPr>
      <t>科技交流与合作</t>
    </r>
  </si>
  <si>
    <r>
      <t xml:space="preserve">    </t>
    </r>
    <r>
      <rPr>
        <sz val="11"/>
        <rFont val="宋体"/>
        <family val="0"/>
      </rPr>
      <t>国际交流与合作</t>
    </r>
  </si>
  <si>
    <r>
      <t xml:space="preserve">    </t>
    </r>
    <r>
      <rPr>
        <sz val="11"/>
        <rFont val="宋体"/>
        <family val="0"/>
      </rPr>
      <t>重大科技合作项目</t>
    </r>
  </si>
  <si>
    <r>
      <t xml:space="preserve">    </t>
    </r>
    <r>
      <rPr>
        <sz val="11"/>
        <rFont val="宋体"/>
        <family val="0"/>
      </rPr>
      <t>其他科技交流与合作支出</t>
    </r>
  </si>
  <si>
    <r>
      <t xml:space="preserve">  </t>
    </r>
    <r>
      <rPr>
        <b/>
        <sz val="11"/>
        <rFont val="宋体"/>
        <family val="0"/>
      </rPr>
      <t>科技重大项目</t>
    </r>
  </si>
  <si>
    <r>
      <t xml:space="preserve">    </t>
    </r>
    <r>
      <rPr>
        <sz val="11"/>
        <rFont val="宋体"/>
        <family val="0"/>
      </rPr>
      <t>科技重大专项</t>
    </r>
  </si>
  <si>
    <r>
      <t xml:space="preserve">    </t>
    </r>
    <r>
      <rPr>
        <sz val="11"/>
        <rFont val="宋体"/>
        <family val="0"/>
      </rPr>
      <t>重点研发计划</t>
    </r>
  </si>
  <si>
    <r>
      <t xml:space="preserve">    </t>
    </r>
    <r>
      <rPr>
        <sz val="11"/>
        <rFont val="宋体"/>
        <family val="0"/>
      </rPr>
      <t>其他科技重大项目</t>
    </r>
  </si>
  <si>
    <r>
      <t xml:space="preserve">  </t>
    </r>
    <r>
      <rPr>
        <b/>
        <sz val="11"/>
        <rFont val="宋体"/>
        <family val="0"/>
      </rPr>
      <t>其他科学技术支出</t>
    </r>
    <r>
      <rPr>
        <b/>
        <sz val="11"/>
        <rFont val="Times New Roman"/>
        <family val="1"/>
      </rPr>
      <t>(</t>
    </r>
    <r>
      <rPr>
        <b/>
        <sz val="11"/>
        <rFont val="宋体"/>
        <family val="0"/>
      </rPr>
      <t>款</t>
    </r>
    <r>
      <rPr>
        <b/>
        <sz val="11"/>
        <rFont val="Times New Roman"/>
        <family val="1"/>
      </rPr>
      <t>)</t>
    </r>
  </si>
  <si>
    <r>
      <t xml:space="preserve">    </t>
    </r>
    <r>
      <rPr>
        <sz val="11"/>
        <rFont val="宋体"/>
        <family val="0"/>
      </rPr>
      <t>科技奖励</t>
    </r>
  </si>
  <si>
    <r>
      <t xml:space="preserve">    </t>
    </r>
    <r>
      <rPr>
        <sz val="11"/>
        <rFont val="宋体"/>
        <family val="0"/>
      </rPr>
      <t>核应急</t>
    </r>
  </si>
  <si>
    <r>
      <t xml:space="preserve">    </t>
    </r>
    <r>
      <rPr>
        <sz val="11"/>
        <rFont val="宋体"/>
        <family val="0"/>
      </rPr>
      <t>转制科研机构</t>
    </r>
  </si>
  <si>
    <r>
      <t xml:space="preserve">    </t>
    </r>
    <r>
      <rPr>
        <sz val="11"/>
        <rFont val="宋体"/>
        <family val="0"/>
      </rPr>
      <t>其他科学技术支出</t>
    </r>
    <r>
      <rPr>
        <sz val="11"/>
        <rFont val="Times New Roman"/>
        <family val="1"/>
      </rPr>
      <t>(</t>
    </r>
    <r>
      <rPr>
        <sz val="11"/>
        <rFont val="宋体"/>
        <family val="0"/>
      </rPr>
      <t>项</t>
    </r>
    <r>
      <rPr>
        <sz val="11"/>
        <rFont val="Times New Roman"/>
        <family val="1"/>
      </rPr>
      <t>)</t>
    </r>
  </si>
  <si>
    <r>
      <rPr>
        <b/>
        <sz val="11"/>
        <rFont val="宋体"/>
        <family val="0"/>
      </rPr>
      <t>文化旅游体育与传媒支出</t>
    </r>
  </si>
  <si>
    <r>
      <t xml:space="preserve">  </t>
    </r>
    <r>
      <rPr>
        <b/>
        <sz val="11"/>
        <rFont val="宋体"/>
        <family val="0"/>
      </rPr>
      <t>文化和旅游</t>
    </r>
  </si>
  <si>
    <r>
      <t xml:space="preserve">    </t>
    </r>
    <r>
      <rPr>
        <sz val="11"/>
        <rFont val="宋体"/>
        <family val="0"/>
      </rPr>
      <t>图书馆</t>
    </r>
  </si>
  <si>
    <r>
      <t xml:space="preserve">    </t>
    </r>
    <r>
      <rPr>
        <sz val="11"/>
        <rFont val="宋体"/>
        <family val="0"/>
      </rPr>
      <t>文化展示及纪念机构</t>
    </r>
  </si>
  <si>
    <r>
      <t xml:space="preserve">    </t>
    </r>
    <r>
      <rPr>
        <sz val="11"/>
        <rFont val="宋体"/>
        <family val="0"/>
      </rPr>
      <t>艺术表演场所</t>
    </r>
  </si>
  <si>
    <r>
      <t xml:space="preserve">    </t>
    </r>
    <r>
      <rPr>
        <sz val="11"/>
        <rFont val="宋体"/>
        <family val="0"/>
      </rPr>
      <t>艺术表演团体</t>
    </r>
  </si>
  <si>
    <r>
      <t xml:space="preserve">    </t>
    </r>
    <r>
      <rPr>
        <sz val="11"/>
        <rFont val="宋体"/>
        <family val="0"/>
      </rPr>
      <t>文化活动</t>
    </r>
  </si>
  <si>
    <r>
      <t xml:space="preserve">    </t>
    </r>
    <r>
      <rPr>
        <sz val="11"/>
        <rFont val="宋体"/>
        <family val="0"/>
      </rPr>
      <t>群众文化</t>
    </r>
  </si>
  <si>
    <r>
      <t xml:space="preserve">    </t>
    </r>
    <r>
      <rPr>
        <sz val="11"/>
        <rFont val="宋体"/>
        <family val="0"/>
      </rPr>
      <t>文化和旅游交流与合作</t>
    </r>
  </si>
  <si>
    <r>
      <t xml:space="preserve">    </t>
    </r>
    <r>
      <rPr>
        <sz val="11"/>
        <rFont val="宋体"/>
        <family val="0"/>
      </rPr>
      <t>文化创作与保护</t>
    </r>
  </si>
  <si>
    <r>
      <t xml:space="preserve">    </t>
    </r>
    <r>
      <rPr>
        <sz val="11"/>
        <rFont val="宋体"/>
        <family val="0"/>
      </rPr>
      <t>文化和旅游市场管理</t>
    </r>
  </si>
  <si>
    <r>
      <t xml:space="preserve">    </t>
    </r>
    <r>
      <rPr>
        <sz val="11"/>
        <rFont val="宋体"/>
        <family val="0"/>
      </rPr>
      <t>旅游宣传</t>
    </r>
  </si>
  <si>
    <r>
      <t xml:space="preserve">    </t>
    </r>
    <r>
      <rPr>
        <sz val="11"/>
        <rFont val="宋体"/>
        <family val="0"/>
      </rPr>
      <t>文化和旅游管理事务</t>
    </r>
  </si>
  <si>
    <r>
      <t xml:space="preserve">    </t>
    </r>
    <r>
      <rPr>
        <sz val="11"/>
        <rFont val="宋体"/>
        <family val="0"/>
      </rPr>
      <t>其他文化和旅游支出</t>
    </r>
  </si>
  <si>
    <r>
      <t xml:space="preserve">  </t>
    </r>
    <r>
      <rPr>
        <b/>
        <sz val="11"/>
        <rFont val="宋体"/>
        <family val="0"/>
      </rPr>
      <t>文物</t>
    </r>
  </si>
  <si>
    <r>
      <t xml:space="preserve">    </t>
    </r>
    <r>
      <rPr>
        <sz val="11"/>
        <rFont val="宋体"/>
        <family val="0"/>
      </rPr>
      <t>文物保护</t>
    </r>
  </si>
  <si>
    <r>
      <t xml:space="preserve">    </t>
    </r>
    <r>
      <rPr>
        <sz val="11"/>
        <rFont val="宋体"/>
        <family val="0"/>
      </rPr>
      <t>博物馆</t>
    </r>
  </si>
  <si>
    <r>
      <t xml:space="preserve">    </t>
    </r>
    <r>
      <rPr>
        <sz val="11"/>
        <rFont val="宋体"/>
        <family val="0"/>
      </rPr>
      <t>历史名城与古迹</t>
    </r>
  </si>
  <si>
    <r>
      <t xml:space="preserve">    </t>
    </r>
    <r>
      <rPr>
        <sz val="11"/>
        <rFont val="宋体"/>
        <family val="0"/>
      </rPr>
      <t>其他文物支出</t>
    </r>
  </si>
  <si>
    <r>
      <t xml:space="preserve">  </t>
    </r>
    <r>
      <rPr>
        <b/>
        <sz val="11"/>
        <rFont val="宋体"/>
        <family val="0"/>
      </rPr>
      <t>体育</t>
    </r>
  </si>
  <si>
    <r>
      <t xml:space="preserve">    </t>
    </r>
    <r>
      <rPr>
        <sz val="11"/>
        <rFont val="宋体"/>
        <family val="0"/>
      </rPr>
      <t>运动项目管理</t>
    </r>
  </si>
  <si>
    <r>
      <t xml:space="preserve">    </t>
    </r>
    <r>
      <rPr>
        <sz val="11"/>
        <rFont val="宋体"/>
        <family val="0"/>
      </rPr>
      <t>体育竞赛</t>
    </r>
  </si>
  <si>
    <r>
      <t xml:space="preserve">    </t>
    </r>
    <r>
      <rPr>
        <sz val="11"/>
        <rFont val="宋体"/>
        <family val="0"/>
      </rPr>
      <t>体育训练</t>
    </r>
  </si>
  <si>
    <r>
      <t xml:space="preserve">    </t>
    </r>
    <r>
      <rPr>
        <sz val="11"/>
        <rFont val="宋体"/>
        <family val="0"/>
      </rPr>
      <t>体育场馆</t>
    </r>
  </si>
  <si>
    <r>
      <t xml:space="preserve">    </t>
    </r>
    <r>
      <rPr>
        <sz val="11"/>
        <rFont val="宋体"/>
        <family val="0"/>
      </rPr>
      <t>群众体育</t>
    </r>
  </si>
  <si>
    <r>
      <t xml:space="preserve">    </t>
    </r>
    <r>
      <rPr>
        <sz val="11"/>
        <rFont val="宋体"/>
        <family val="0"/>
      </rPr>
      <t>体育交流与合作</t>
    </r>
  </si>
  <si>
    <r>
      <t xml:space="preserve">    </t>
    </r>
    <r>
      <rPr>
        <sz val="11"/>
        <rFont val="宋体"/>
        <family val="0"/>
      </rPr>
      <t>其他体育支出</t>
    </r>
  </si>
  <si>
    <r>
      <t xml:space="preserve">  </t>
    </r>
    <r>
      <rPr>
        <b/>
        <sz val="11"/>
        <rFont val="宋体"/>
        <family val="0"/>
      </rPr>
      <t>新闻出版电影</t>
    </r>
  </si>
  <si>
    <r>
      <t xml:space="preserve">    </t>
    </r>
    <r>
      <rPr>
        <sz val="11"/>
        <rFont val="宋体"/>
        <family val="0"/>
      </rPr>
      <t>新闻通讯</t>
    </r>
  </si>
  <si>
    <r>
      <t xml:space="preserve">    </t>
    </r>
    <r>
      <rPr>
        <sz val="11"/>
        <rFont val="宋体"/>
        <family val="0"/>
      </rPr>
      <t>出版发行</t>
    </r>
  </si>
  <si>
    <r>
      <t xml:space="preserve">    </t>
    </r>
    <r>
      <rPr>
        <sz val="11"/>
        <rFont val="宋体"/>
        <family val="0"/>
      </rPr>
      <t>版权管理</t>
    </r>
  </si>
  <si>
    <r>
      <t xml:space="preserve">    </t>
    </r>
    <r>
      <rPr>
        <sz val="11"/>
        <rFont val="宋体"/>
        <family val="0"/>
      </rPr>
      <t>电影</t>
    </r>
  </si>
  <si>
    <r>
      <t xml:space="preserve">    </t>
    </r>
    <r>
      <rPr>
        <sz val="11"/>
        <rFont val="宋体"/>
        <family val="0"/>
      </rPr>
      <t>其他新闻出版电影支出</t>
    </r>
  </si>
  <si>
    <r>
      <t xml:space="preserve">  </t>
    </r>
    <r>
      <rPr>
        <b/>
        <sz val="11"/>
        <rFont val="宋体"/>
        <family val="0"/>
      </rPr>
      <t>广播电视</t>
    </r>
  </si>
  <si>
    <r>
      <t xml:space="preserve">    </t>
    </r>
    <r>
      <rPr>
        <sz val="11"/>
        <rFont val="宋体"/>
        <family val="0"/>
      </rPr>
      <t>监测监管</t>
    </r>
  </si>
  <si>
    <r>
      <t xml:space="preserve">    </t>
    </r>
    <r>
      <rPr>
        <sz val="11"/>
        <rFont val="宋体"/>
        <family val="0"/>
      </rPr>
      <t>传输发射</t>
    </r>
  </si>
  <si>
    <r>
      <t xml:space="preserve">    </t>
    </r>
    <r>
      <rPr>
        <sz val="11"/>
        <rFont val="宋体"/>
        <family val="0"/>
      </rPr>
      <t>广播电视事务</t>
    </r>
  </si>
  <si>
    <r>
      <t xml:space="preserve">    </t>
    </r>
    <r>
      <rPr>
        <sz val="11"/>
        <rFont val="宋体"/>
        <family val="0"/>
      </rPr>
      <t>其他广播电视支出</t>
    </r>
  </si>
  <si>
    <r>
      <t xml:space="preserve">  </t>
    </r>
    <r>
      <rPr>
        <b/>
        <sz val="11"/>
        <rFont val="宋体"/>
        <family val="0"/>
      </rPr>
      <t>其他文化旅游体育与传媒支出</t>
    </r>
    <r>
      <rPr>
        <b/>
        <sz val="11"/>
        <rFont val="Times New Roman"/>
        <family val="1"/>
      </rPr>
      <t>(</t>
    </r>
    <r>
      <rPr>
        <b/>
        <sz val="11"/>
        <rFont val="宋体"/>
        <family val="0"/>
      </rPr>
      <t>款</t>
    </r>
    <r>
      <rPr>
        <b/>
        <sz val="11"/>
        <rFont val="Times New Roman"/>
        <family val="1"/>
      </rPr>
      <t>)</t>
    </r>
  </si>
  <si>
    <r>
      <t xml:space="preserve">    </t>
    </r>
    <r>
      <rPr>
        <sz val="11"/>
        <rFont val="宋体"/>
        <family val="0"/>
      </rPr>
      <t>宣传文化发展专项支出</t>
    </r>
  </si>
  <si>
    <r>
      <t xml:space="preserve">    </t>
    </r>
    <r>
      <rPr>
        <sz val="11"/>
        <rFont val="宋体"/>
        <family val="0"/>
      </rPr>
      <t>文化产业发展专项支出</t>
    </r>
  </si>
  <si>
    <r>
      <t xml:space="preserve">    </t>
    </r>
    <r>
      <rPr>
        <sz val="11"/>
        <rFont val="宋体"/>
        <family val="0"/>
      </rPr>
      <t>其他文化旅游体育与传媒支出</t>
    </r>
    <r>
      <rPr>
        <sz val="11"/>
        <rFont val="Times New Roman"/>
        <family val="1"/>
      </rPr>
      <t>(</t>
    </r>
    <r>
      <rPr>
        <sz val="11"/>
        <rFont val="宋体"/>
        <family val="0"/>
      </rPr>
      <t>项</t>
    </r>
    <r>
      <rPr>
        <sz val="11"/>
        <rFont val="Times New Roman"/>
        <family val="1"/>
      </rPr>
      <t>)</t>
    </r>
  </si>
  <si>
    <r>
      <rPr>
        <b/>
        <sz val="11"/>
        <rFont val="宋体"/>
        <family val="0"/>
      </rPr>
      <t>社会保障和就业支出</t>
    </r>
  </si>
  <si>
    <r>
      <t xml:space="preserve">  </t>
    </r>
    <r>
      <rPr>
        <b/>
        <sz val="11"/>
        <rFont val="宋体"/>
        <family val="0"/>
      </rPr>
      <t>人力资源和社会保障管理事务</t>
    </r>
  </si>
  <si>
    <r>
      <t xml:space="preserve">    </t>
    </r>
    <r>
      <rPr>
        <sz val="11"/>
        <rFont val="宋体"/>
        <family val="0"/>
      </rPr>
      <t>综合业务管理</t>
    </r>
  </si>
  <si>
    <r>
      <t xml:space="preserve">    </t>
    </r>
    <r>
      <rPr>
        <sz val="11"/>
        <rFont val="宋体"/>
        <family val="0"/>
      </rPr>
      <t>劳动保障监察</t>
    </r>
  </si>
  <si>
    <r>
      <t xml:space="preserve">    </t>
    </r>
    <r>
      <rPr>
        <sz val="11"/>
        <rFont val="宋体"/>
        <family val="0"/>
      </rPr>
      <t>就业管理事务</t>
    </r>
  </si>
  <si>
    <r>
      <t xml:space="preserve">    </t>
    </r>
    <r>
      <rPr>
        <sz val="11"/>
        <rFont val="宋体"/>
        <family val="0"/>
      </rPr>
      <t>社会保险业务管理事务</t>
    </r>
  </si>
  <si>
    <r>
      <t xml:space="preserve">    </t>
    </r>
    <r>
      <rPr>
        <sz val="11"/>
        <rFont val="宋体"/>
        <family val="0"/>
      </rPr>
      <t>社会保险经办机构</t>
    </r>
  </si>
  <si>
    <r>
      <t xml:space="preserve">    </t>
    </r>
    <r>
      <rPr>
        <sz val="11"/>
        <rFont val="宋体"/>
        <family val="0"/>
      </rPr>
      <t>劳动关系和维权</t>
    </r>
  </si>
  <si>
    <r>
      <t xml:space="preserve">    </t>
    </r>
    <r>
      <rPr>
        <sz val="11"/>
        <rFont val="宋体"/>
        <family val="0"/>
      </rPr>
      <t>公共就业服务和职业技能鉴定机构</t>
    </r>
  </si>
  <si>
    <r>
      <t xml:space="preserve">    </t>
    </r>
    <r>
      <rPr>
        <sz val="11"/>
        <rFont val="宋体"/>
        <family val="0"/>
      </rPr>
      <t>劳动人事争议调解仲裁</t>
    </r>
  </si>
  <si>
    <r>
      <t xml:space="preserve">    </t>
    </r>
    <r>
      <rPr>
        <sz val="11"/>
        <rFont val="宋体"/>
        <family val="0"/>
      </rPr>
      <t>政府特殊津贴</t>
    </r>
  </si>
  <si>
    <r>
      <t xml:space="preserve">    </t>
    </r>
    <r>
      <rPr>
        <sz val="11"/>
        <rFont val="宋体"/>
        <family val="0"/>
      </rPr>
      <t>资助留学回国人员</t>
    </r>
  </si>
  <si>
    <r>
      <t xml:space="preserve">    </t>
    </r>
    <r>
      <rPr>
        <sz val="11"/>
        <rFont val="宋体"/>
        <family val="0"/>
      </rPr>
      <t>博士后日常经费</t>
    </r>
  </si>
  <si>
    <r>
      <t xml:space="preserve">    </t>
    </r>
    <r>
      <rPr>
        <sz val="11"/>
        <rFont val="宋体"/>
        <family val="0"/>
      </rPr>
      <t>引进人才费用</t>
    </r>
  </si>
  <si>
    <r>
      <t xml:space="preserve">    </t>
    </r>
    <r>
      <rPr>
        <sz val="11"/>
        <rFont val="宋体"/>
        <family val="0"/>
      </rPr>
      <t>其他人力资源和社会保障管理事务支出</t>
    </r>
  </si>
  <si>
    <r>
      <t xml:space="preserve">  </t>
    </r>
    <r>
      <rPr>
        <b/>
        <sz val="11"/>
        <rFont val="宋体"/>
        <family val="0"/>
      </rPr>
      <t>民政管理事务</t>
    </r>
  </si>
  <si>
    <r>
      <t xml:space="preserve">    </t>
    </r>
    <r>
      <rPr>
        <sz val="11"/>
        <rFont val="宋体"/>
        <family val="0"/>
      </rPr>
      <t>社会组织管理</t>
    </r>
  </si>
  <si>
    <r>
      <t xml:space="preserve">    </t>
    </r>
    <r>
      <rPr>
        <sz val="11"/>
        <rFont val="宋体"/>
        <family val="0"/>
      </rPr>
      <t>行政区划和地名管理</t>
    </r>
  </si>
  <si>
    <r>
      <t xml:space="preserve">    </t>
    </r>
    <r>
      <rPr>
        <sz val="11"/>
        <rFont val="宋体"/>
        <family val="0"/>
      </rPr>
      <t>基层政权建设和社区治理</t>
    </r>
  </si>
  <si>
    <r>
      <t xml:space="preserve">    </t>
    </r>
    <r>
      <rPr>
        <sz val="11"/>
        <rFont val="宋体"/>
        <family val="0"/>
      </rPr>
      <t>其他民政管理事务支出</t>
    </r>
  </si>
  <si>
    <r>
      <t xml:space="preserve">  </t>
    </r>
    <r>
      <rPr>
        <b/>
        <sz val="11"/>
        <rFont val="宋体"/>
        <family val="0"/>
      </rPr>
      <t>补充全国社会保障基金</t>
    </r>
  </si>
  <si>
    <r>
      <t xml:space="preserve">    </t>
    </r>
    <r>
      <rPr>
        <sz val="11"/>
        <rFont val="宋体"/>
        <family val="0"/>
      </rPr>
      <t>用一般公共预算补充基金</t>
    </r>
  </si>
  <si>
    <r>
      <t xml:space="preserve">  </t>
    </r>
    <r>
      <rPr>
        <b/>
        <sz val="11"/>
        <rFont val="宋体"/>
        <family val="0"/>
      </rPr>
      <t>行政事业单位养老支出</t>
    </r>
  </si>
  <si>
    <r>
      <t xml:space="preserve">    </t>
    </r>
    <r>
      <rPr>
        <sz val="11"/>
        <rFont val="宋体"/>
        <family val="0"/>
      </rPr>
      <t>行政单位离退休</t>
    </r>
  </si>
  <si>
    <r>
      <t xml:space="preserve">    </t>
    </r>
    <r>
      <rPr>
        <sz val="11"/>
        <rFont val="宋体"/>
        <family val="0"/>
      </rPr>
      <t>事业单位离退休</t>
    </r>
  </si>
  <si>
    <r>
      <t xml:space="preserve">    </t>
    </r>
    <r>
      <rPr>
        <sz val="11"/>
        <rFont val="宋体"/>
        <family val="0"/>
      </rPr>
      <t>离退休人员管理机构</t>
    </r>
  </si>
  <si>
    <r>
      <t xml:space="preserve">    </t>
    </r>
    <r>
      <rPr>
        <sz val="11"/>
        <rFont val="宋体"/>
        <family val="0"/>
      </rPr>
      <t>机关事业单位基本养老保险缴费支出</t>
    </r>
  </si>
  <si>
    <r>
      <t xml:space="preserve">    </t>
    </r>
    <r>
      <rPr>
        <sz val="11"/>
        <rFont val="宋体"/>
        <family val="0"/>
      </rPr>
      <t>机关事业单位职业年金缴费支出</t>
    </r>
  </si>
  <si>
    <r>
      <t xml:space="preserve">    </t>
    </r>
    <r>
      <rPr>
        <sz val="11"/>
        <rFont val="宋体"/>
        <family val="0"/>
      </rPr>
      <t>对机关事业单位基本养老保险基金的补助</t>
    </r>
  </si>
  <si>
    <r>
      <t xml:space="preserve">    </t>
    </r>
    <r>
      <rPr>
        <sz val="11"/>
        <rFont val="宋体"/>
        <family val="0"/>
      </rPr>
      <t>对机关事业单位职业年金的补助</t>
    </r>
  </si>
  <si>
    <r>
      <t xml:space="preserve">    </t>
    </r>
    <r>
      <rPr>
        <sz val="11"/>
        <rFont val="宋体"/>
        <family val="0"/>
      </rPr>
      <t>其他行政事业单位养老支出</t>
    </r>
  </si>
  <si>
    <r>
      <t xml:space="preserve">  </t>
    </r>
    <r>
      <rPr>
        <b/>
        <sz val="11"/>
        <rFont val="宋体"/>
        <family val="0"/>
      </rPr>
      <t>企业改革补助</t>
    </r>
  </si>
  <si>
    <r>
      <t xml:space="preserve">    </t>
    </r>
    <r>
      <rPr>
        <sz val="11"/>
        <rFont val="宋体"/>
        <family val="0"/>
      </rPr>
      <t>企业关闭破产补助</t>
    </r>
  </si>
  <si>
    <r>
      <t xml:space="preserve">    </t>
    </r>
    <r>
      <rPr>
        <sz val="11"/>
        <rFont val="宋体"/>
        <family val="0"/>
      </rPr>
      <t>厂办大集体改革补助</t>
    </r>
  </si>
  <si>
    <r>
      <t xml:space="preserve">    </t>
    </r>
    <r>
      <rPr>
        <sz val="11"/>
        <rFont val="宋体"/>
        <family val="0"/>
      </rPr>
      <t>其他企业改革发展补助</t>
    </r>
  </si>
  <si>
    <r>
      <t xml:space="preserve">  </t>
    </r>
    <r>
      <rPr>
        <b/>
        <sz val="11"/>
        <rFont val="宋体"/>
        <family val="0"/>
      </rPr>
      <t>就业补助</t>
    </r>
  </si>
  <si>
    <r>
      <t xml:space="preserve">    </t>
    </r>
    <r>
      <rPr>
        <sz val="11"/>
        <rFont val="宋体"/>
        <family val="0"/>
      </rPr>
      <t>就业创业服务补贴</t>
    </r>
  </si>
  <si>
    <r>
      <t xml:space="preserve">    </t>
    </r>
    <r>
      <rPr>
        <sz val="11"/>
        <rFont val="宋体"/>
        <family val="0"/>
      </rPr>
      <t>职业培训补贴</t>
    </r>
  </si>
  <si>
    <r>
      <t xml:space="preserve">    </t>
    </r>
    <r>
      <rPr>
        <sz val="11"/>
        <rFont val="宋体"/>
        <family val="0"/>
      </rPr>
      <t>社会保险补贴</t>
    </r>
  </si>
  <si>
    <r>
      <t xml:space="preserve">    </t>
    </r>
    <r>
      <rPr>
        <sz val="11"/>
        <rFont val="宋体"/>
        <family val="0"/>
      </rPr>
      <t>公益性岗位补贴</t>
    </r>
  </si>
  <si>
    <r>
      <t xml:space="preserve">    </t>
    </r>
    <r>
      <rPr>
        <sz val="11"/>
        <rFont val="宋体"/>
        <family val="0"/>
      </rPr>
      <t>职业技能鉴定补贴</t>
    </r>
  </si>
  <si>
    <r>
      <t xml:space="preserve">    </t>
    </r>
    <r>
      <rPr>
        <sz val="11"/>
        <rFont val="宋体"/>
        <family val="0"/>
      </rPr>
      <t>就业见习补贴</t>
    </r>
  </si>
  <si>
    <r>
      <t xml:space="preserve">    </t>
    </r>
    <r>
      <rPr>
        <sz val="11"/>
        <rFont val="宋体"/>
        <family val="0"/>
      </rPr>
      <t>高技能人才培养补助</t>
    </r>
  </si>
  <si>
    <r>
      <t xml:space="preserve">    </t>
    </r>
    <r>
      <rPr>
        <sz val="11"/>
        <rFont val="宋体"/>
        <family val="0"/>
      </rPr>
      <t>促进创业补贴</t>
    </r>
  </si>
  <si>
    <r>
      <t xml:space="preserve">    </t>
    </r>
    <r>
      <rPr>
        <sz val="11"/>
        <rFont val="宋体"/>
        <family val="0"/>
      </rPr>
      <t>其他就业补助支出</t>
    </r>
  </si>
  <si>
    <r>
      <t xml:space="preserve">  </t>
    </r>
    <r>
      <rPr>
        <b/>
        <sz val="11"/>
        <rFont val="宋体"/>
        <family val="0"/>
      </rPr>
      <t>抚恤</t>
    </r>
  </si>
  <si>
    <r>
      <t xml:space="preserve">    </t>
    </r>
    <r>
      <rPr>
        <sz val="11"/>
        <rFont val="宋体"/>
        <family val="0"/>
      </rPr>
      <t>死亡抚恤</t>
    </r>
  </si>
  <si>
    <r>
      <t xml:space="preserve">    </t>
    </r>
    <r>
      <rPr>
        <sz val="11"/>
        <rFont val="宋体"/>
        <family val="0"/>
      </rPr>
      <t>伤残抚恤</t>
    </r>
  </si>
  <si>
    <r>
      <t xml:space="preserve">    </t>
    </r>
    <r>
      <rPr>
        <sz val="11"/>
        <rFont val="宋体"/>
        <family val="0"/>
      </rPr>
      <t>在乡复员、退伍军人生活补助</t>
    </r>
  </si>
  <si>
    <r>
      <t xml:space="preserve">    </t>
    </r>
    <r>
      <rPr>
        <sz val="11"/>
        <rFont val="宋体"/>
        <family val="0"/>
      </rPr>
      <t>义务兵优待</t>
    </r>
  </si>
  <si>
    <r>
      <t xml:space="preserve">    </t>
    </r>
    <r>
      <rPr>
        <sz val="11"/>
        <rFont val="宋体"/>
        <family val="0"/>
      </rPr>
      <t>农村籍退役士兵老年生活补助</t>
    </r>
  </si>
  <si>
    <r>
      <t xml:space="preserve">    </t>
    </r>
    <r>
      <rPr>
        <sz val="11"/>
        <rFont val="宋体"/>
        <family val="0"/>
      </rPr>
      <t>光荣院</t>
    </r>
  </si>
  <si>
    <r>
      <t xml:space="preserve">    </t>
    </r>
    <r>
      <rPr>
        <sz val="11"/>
        <rFont val="宋体"/>
        <family val="0"/>
      </rPr>
      <t>烈士纪念设施管理维护</t>
    </r>
  </si>
  <si>
    <r>
      <t xml:space="preserve">    </t>
    </r>
    <r>
      <rPr>
        <sz val="11"/>
        <rFont val="宋体"/>
        <family val="0"/>
      </rPr>
      <t>其他优抚支出</t>
    </r>
  </si>
  <si>
    <r>
      <t xml:space="preserve">  </t>
    </r>
    <r>
      <rPr>
        <b/>
        <sz val="11"/>
        <rFont val="宋体"/>
        <family val="0"/>
      </rPr>
      <t>退役安置</t>
    </r>
  </si>
  <si>
    <r>
      <t xml:space="preserve">    </t>
    </r>
    <r>
      <rPr>
        <sz val="11"/>
        <rFont val="宋体"/>
        <family val="0"/>
      </rPr>
      <t>退役士兵安置</t>
    </r>
  </si>
  <si>
    <r>
      <t xml:space="preserve">    </t>
    </r>
    <r>
      <rPr>
        <sz val="11"/>
        <rFont val="宋体"/>
        <family val="0"/>
      </rPr>
      <t>军队移交政府的离退休人员安置</t>
    </r>
  </si>
  <si>
    <r>
      <t xml:space="preserve">    </t>
    </r>
    <r>
      <rPr>
        <sz val="11"/>
        <rFont val="宋体"/>
        <family val="0"/>
      </rPr>
      <t>军队移交政府离退休干部管理机构</t>
    </r>
  </si>
  <si>
    <r>
      <t xml:space="preserve">    </t>
    </r>
    <r>
      <rPr>
        <sz val="11"/>
        <rFont val="宋体"/>
        <family val="0"/>
      </rPr>
      <t>退役士兵管理教育</t>
    </r>
  </si>
  <si>
    <r>
      <t xml:space="preserve">    </t>
    </r>
    <r>
      <rPr>
        <sz val="11"/>
        <rFont val="宋体"/>
        <family val="0"/>
      </rPr>
      <t>军队转业干部安置</t>
    </r>
  </si>
  <si>
    <r>
      <t xml:space="preserve">    </t>
    </r>
    <r>
      <rPr>
        <sz val="11"/>
        <rFont val="宋体"/>
        <family val="0"/>
      </rPr>
      <t>其他退役安置支出</t>
    </r>
  </si>
  <si>
    <r>
      <t xml:space="preserve">  </t>
    </r>
    <r>
      <rPr>
        <b/>
        <sz val="11"/>
        <rFont val="宋体"/>
        <family val="0"/>
      </rPr>
      <t>社会福利</t>
    </r>
  </si>
  <si>
    <r>
      <t xml:space="preserve">    </t>
    </r>
    <r>
      <rPr>
        <sz val="11"/>
        <rFont val="宋体"/>
        <family val="0"/>
      </rPr>
      <t>儿童福利</t>
    </r>
  </si>
  <si>
    <r>
      <t xml:space="preserve">    </t>
    </r>
    <r>
      <rPr>
        <sz val="11"/>
        <rFont val="宋体"/>
        <family val="0"/>
      </rPr>
      <t>老年福利</t>
    </r>
  </si>
  <si>
    <r>
      <t xml:space="preserve">    </t>
    </r>
    <r>
      <rPr>
        <sz val="11"/>
        <rFont val="宋体"/>
        <family val="0"/>
      </rPr>
      <t>康复辅具</t>
    </r>
  </si>
  <si>
    <r>
      <t xml:space="preserve">    </t>
    </r>
    <r>
      <rPr>
        <sz val="11"/>
        <rFont val="宋体"/>
        <family val="0"/>
      </rPr>
      <t>殡葬</t>
    </r>
  </si>
  <si>
    <r>
      <t xml:space="preserve">    </t>
    </r>
    <r>
      <rPr>
        <sz val="11"/>
        <rFont val="宋体"/>
        <family val="0"/>
      </rPr>
      <t>社会福利事业单位</t>
    </r>
  </si>
  <si>
    <r>
      <t xml:space="preserve">    </t>
    </r>
    <r>
      <rPr>
        <sz val="11"/>
        <rFont val="宋体"/>
        <family val="0"/>
      </rPr>
      <t>养老服务</t>
    </r>
  </si>
  <si>
    <r>
      <t xml:space="preserve">    </t>
    </r>
    <r>
      <rPr>
        <sz val="11"/>
        <rFont val="宋体"/>
        <family val="0"/>
      </rPr>
      <t>其他社会福利支出</t>
    </r>
  </si>
  <si>
    <r>
      <t xml:space="preserve">  </t>
    </r>
    <r>
      <rPr>
        <b/>
        <sz val="11"/>
        <rFont val="宋体"/>
        <family val="0"/>
      </rPr>
      <t>残疾人事业</t>
    </r>
  </si>
  <si>
    <r>
      <t xml:space="preserve">    </t>
    </r>
    <r>
      <rPr>
        <sz val="11"/>
        <rFont val="宋体"/>
        <family val="0"/>
      </rPr>
      <t>残疾人康复</t>
    </r>
  </si>
  <si>
    <r>
      <t xml:space="preserve">    </t>
    </r>
    <r>
      <rPr>
        <sz val="11"/>
        <rFont val="宋体"/>
        <family val="0"/>
      </rPr>
      <t>残疾人就业</t>
    </r>
  </si>
  <si>
    <r>
      <t xml:space="preserve">    </t>
    </r>
    <r>
      <rPr>
        <sz val="11"/>
        <rFont val="宋体"/>
        <family val="0"/>
      </rPr>
      <t>残疾人体育</t>
    </r>
  </si>
  <si>
    <r>
      <t xml:space="preserve">    </t>
    </r>
    <r>
      <rPr>
        <sz val="11"/>
        <rFont val="宋体"/>
        <family val="0"/>
      </rPr>
      <t>残疾人生活和护理补贴</t>
    </r>
  </si>
  <si>
    <r>
      <t xml:space="preserve">    </t>
    </r>
    <r>
      <rPr>
        <sz val="11"/>
        <rFont val="宋体"/>
        <family val="0"/>
      </rPr>
      <t>其他残疾人事业支出</t>
    </r>
  </si>
  <si>
    <r>
      <t xml:space="preserve">  </t>
    </r>
    <r>
      <rPr>
        <b/>
        <sz val="11"/>
        <rFont val="宋体"/>
        <family val="0"/>
      </rPr>
      <t>红十字事业</t>
    </r>
  </si>
  <si>
    <t xml:space="preserve">    事业运行</t>
  </si>
  <si>
    <r>
      <t xml:space="preserve">    </t>
    </r>
    <r>
      <rPr>
        <sz val="11"/>
        <rFont val="宋体"/>
        <family val="0"/>
      </rPr>
      <t>其他红十字事业支出</t>
    </r>
  </si>
  <si>
    <r>
      <t xml:space="preserve">  </t>
    </r>
    <r>
      <rPr>
        <b/>
        <sz val="11"/>
        <rFont val="宋体"/>
        <family val="0"/>
      </rPr>
      <t>最低生活保障</t>
    </r>
  </si>
  <si>
    <r>
      <t xml:space="preserve">    </t>
    </r>
    <r>
      <rPr>
        <sz val="11"/>
        <rFont val="宋体"/>
        <family val="0"/>
      </rPr>
      <t>城市最低生活保障金支出</t>
    </r>
  </si>
  <si>
    <r>
      <t xml:space="preserve">    </t>
    </r>
    <r>
      <rPr>
        <sz val="11"/>
        <rFont val="宋体"/>
        <family val="0"/>
      </rPr>
      <t>农村最低生活保障金支出</t>
    </r>
  </si>
  <si>
    <r>
      <t xml:space="preserve">  </t>
    </r>
    <r>
      <rPr>
        <b/>
        <sz val="11"/>
        <rFont val="宋体"/>
        <family val="0"/>
      </rPr>
      <t>临时救助</t>
    </r>
  </si>
  <si>
    <r>
      <t xml:space="preserve">    </t>
    </r>
    <r>
      <rPr>
        <sz val="11"/>
        <rFont val="宋体"/>
        <family val="0"/>
      </rPr>
      <t>临时救助支出</t>
    </r>
  </si>
  <si>
    <r>
      <t xml:space="preserve">    </t>
    </r>
    <r>
      <rPr>
        <sz val="11"/>
        <rFont val="宋体"/>
        <family val="0"/>
      </rPr>
      <t>流浪乞讨人员救助支出</t>
    </r>
  </si>
  <si>
    <r>
      <t xml:space="preserve">  </t>
    </r>
    <r>
      <rPr>
        <b/>
        <sz val="11"/>
        <rFont val="宋体"/>
        <family val="0"/>
      </rPr>
      <t>特困人员救助供养</t>
    </r>
  </si>
  <si>
    <r>
      <t xml:space="preserve">    </t>
    </r>
    <r>
      <rPr>
        <sz val="11"/>
        <rFont val="宋体"/>
        <family val="0"/>
      </rPr>
      <t>城市特困人员救助供养支出</t>
    </r>
  </si>
  <si>
    <r>
      <t xml:space="preserve">    </t>
    </r>
    <r>
      <rPr>
        <sz val="11"/>
        <rFont val="宋体"/>
        <family val="0"/>
      </rPr>
      <t>农村特困人员救助供养支出</t>
    </r>
  </si>
  <si>
    <r>
      <t xml:space="preserve">  </t>
    </r>
    <r>
      <rPr>
        <b/>
        <sz val="11"/>
        <rFont val="宋体"/>
        <family val="0"/>
      </rPr>
      <t>补充道路交通事故社会救助基金</t>
    </r>
  </si>
  <si>
    <r>
      <t xml:space="preserve">    </t>
    </r>
    <r>
      <rPr>
        <sz val="11"/>
        <rFont val="宋体"/>
        <family val="0"/>
      </rPr>
      <t>交强险增值税补助基金支出</t>
    </r>
  </si>
  <si>
    <r>
      <t xml:space="preserve">    </t>
    </r>
    <r>
      <rPr>
        <sz val="11"/>
        <rFont val="宋体"/>
        <family val="0"/>
      </rPr>
      <t>交强险罚款收入补助基金支出</t>
    </r>
  </si>
  <si>
    <r>
      <t xml:space="preserve">  </t>
    </r>
    <r>
      <rPr>
        <b/>
        <sz val="11"/>
        <rFont val="宋体"/>
        <family val="0"/>
      </rPr>
      <t>其他生活救助</t>
    </r>
  </si>
  <si>
    <r>
      <t xml:space="preserve">    </t>
    </r>
    <r>
      <rPr>
        <sz val="11"/>
        <rFont val="宋体"/>
        <family val="0"/>
      </rPr>
      <t>其他城市生活救助</t>
    </r>
  </si>
  <si>
    <r>
      <t xml:space="preserve">    </t>
    </r>
    <r>
      <rPr>
        <sz val="11"/>
        <rFont val="宋体"/>
        <family val="0"/>
      </rPr>
      <t>其他农村生活救助</t>
    </r>
  </si>
  <si>
    <r>
      <t xml:space="preserve">  </t>
    </r>
    <r>
      <rPr>
        <b/>
        <sz val="11"/>
        <rFont val="宋体"/>
        <family val="0"/>
      </rPr>
      <t>财政对基本养老保险基金的补助</t>
    </r>
  </si>
  <si>
    <r>
      <t xml:space="preserve">    </t>
    </r>
    <r>
      <rPr>
        <sz val="11"/>
        <rFont val="宋体"/>
        <family val="0"/>
      </rPr>
      <t>财政对企业职工基本养老保险基金的补助</t>
    </r>
  </si>
  <si>
    <r>
      <t xml:space="preserve">    </t>
    </r>
    <r>
      <rPr>
        <sz val="11"/>
        <rFont val="宋体"/>
        <family val="0"/>
      </rPr>
      <t>财政对城乡居民基本养老保险基金的补助</t>
    </r>
  </si>
  <si>
    <r>
      <t xml:space="preserve">    </t>
    </r>
    <r>
      <rPr>
        <sz val="11"/>
        <rFont val="宋体"/>
        <family val="0"/>
      </rPr>
      <t>财政对其他基本养老保险基金的补助</t>
    </r>
  </si>
  <si>
    <r>
      <t xml:space="preserve">  </t>
    </r>
    <r>
      <rPr>
        <b/>
        <sz val="11"/>
        <rFont val="宋体"/>
        <family val="0"/>
      </rPr>
      <t>财政对其他社会保险基金的补助</t>
    </r>
  </si>
  <si>
    <r>
      <t xml:space="preserve">    </t>
    </r>
    <r>
      <rPr>
        <sz val="11"/>
        <rFont val="宋体"/>
        <family val="0"/>
      </rPr>
      <t>财政对失业保险基金的补助</t>
    </r>
  </si>
  <si>
    <r>
      <t xml:space="preserve">    </t>
    </r>
    <r>
      <rPr>
        <sz val="11"/>
        <rFont val="宋体"/>
        <family val="0"/>
      </rPr>
      <t>财政对工伤保险基金的补助</t>
    </r>
  </si>
  <si>
    <r>
      <t xml:space="preserve">    </t>
    </r>
    <r>
      <rPr>
        <sz val="11"/>
        <rFont val="宋体"/>
        <family val="0"/>
      </rPr>
      <t>其他财政对社会保险基金的补助</t>
    </r>
  </si>
  <si>
    <r>
      <t xml:space="preserve">  </t>
    </r>
    <r>
      <rPr>
        <b/>
        <sz val="11"/>
        <rFont val="宋体"/>
        <family val="0"/>
      </rPr>
      <t>退役军人管理事务</t>
    </r>
  </si>
  <si>
    <r>
      <t xml:space="preserve">    </t>
    </r>
    <r>
      <rPr>
        <sz val="11"/>
        <rFont val="宋体"/>
        <family val="0"/>
      </rPr>
      <t>拥军优属</t>
    </r>
  </si>
  <si>
    <r>
      <t xml:space="preserve">    </t>
    </r>
    <r>
      <rPr>
        <sz val="11"/>
        <rFont val="宋体"/>
        <family val="0"/>
      </rPr>
      <t>军供保障</t>
    </r>
  </si>
  <si>
    <r>
      <t xml:space="preserve">    </t>
    </r>
    <r>
      <rPr>
        <sz val="11"/>
        <rFont val="宋体"/>
        <family val="0"/>
      </rPr>
      <t>其他退役军人事务管理支出</t>
    </r>
  </si>
  <si>
    <r>
      <t xml:space="preserve">  </t>
    </r>
    <r>
      <rPr>
        <b/>
        <sz val="11"/>
        <rFont val="宋体"/>
        <family val="0"/>
      </rPr>
      <t>财政代缴社会保险费支出</t>
    </r>
  </si>
  <si>
    <r>
      <t xml:space="preserve">    </t>
    </r>
    <r>
      <rPr>
        <sz val="11"/>
        <rFont val="宋体"/>
        <family val="0"/>
      </rPr>
      <t>财政代缴城乡居民基本养老保险费支出</t>
    </r>
  </si>
  <si>
    <r>
      <t xml:space="preserve">    </t>
    </r>
    <r>
      <rPr>
        <sz val="11"/>
        <rFont val="宋体"/>
        <family val="0"/>
      </rPr>
      <t>财政代缴其他社会保险费支出</t>
    </r>
  </si>
  <si>
    <r>
      <t xml:space="preserve">  </t>
    </r>
    <r>
      <rPr>
        <b/>
        <sz val="11"/>
        <rFont val="宋体"/>
        <family val="0"/>
      </rPr>
      <t>其他社会保障和就业支出</t>
    </r>
    <r>
      <rPr>
        <b/>
        <sz val="11"/>
        <rFont val="Times New Roman"/>
        <family val="1"/>
      </rPr>
      <t>(</t>
    </r>
    <r>
      <rPr>
        <b/>
        <sz val="11"/>
        <rFont val="宋体"/>
        <family val="0"/>
      </rPr>
      <t>款</t>
    </r>
    <r>
      <rPr>
        <b/>
        <sz val="11"/>
        <rFont val="Times New Roman"/>
        <family val="1"/>
      </rPr>
      <t>)</t>
    </r>
  </si>
  <si>
    <r>
      <t xml:space="preserve">    </t>
    </r>
    <r>
      <rPr>
        <sz val="11"/>
        <rFont val="宋体"/>
        <family val="0"/>
      </rPr>
      <t>其他社会保障和就业支出</t>
    </r>
    <r>
      <rPr>
        <sz val="11"/>
        <rFont val="Times New Roman"/>
        <family val="1"/>
      </rPr>
      <t>(</t>
    </r>
    <r>
      <rPr>
        <sz val="11"/>
        <rFont val="宋体"/>
        <family val="0"/>
      </rPr>
      <t>项</t>
    </r>
    <r>
      <rPr>
        <sz val="11"/>
        <rFont val="Times New Roman"/>
        <family val="1"/>
      </rPr>
      <t>)</t>
    </r>
  </si>
  <si>
    <r>
      <rPr>
        <b/>
        <sz val="11"/>
        <rFont val="宋体"/>
        <family val="0"/>
      </rPr>
      <t>卫生健康支出</t>
    </r>
  </si>
  <si>
    <r>
      <t xml:space="preserve">  </t>
    </r>
    <r>
      <rPr>
        <b/>
        <sz val="11"/>
        <rFont val="宋体"/>
        <family val="0"/>
      </rPr>
      <t>卫生健康管理事务</t>
    </r>
  </si>
  <si>
    <r>
      <t xml:space="preserve">    </t>
    </r>
    <r>
      <rPr>
        <sz val="11"/>
        <rFont val="宋体"/>
        <family val="0"/>
      </rPr>
      <t>其他卫生健康管理事务支出</t>
    </r>
  </si>
  <si>
    <r>
      <t xml:space="preserve">  </t>
    </r>
    <r>
      <rPr>
        <b/>
        <sz val="11"/>
        <rFont val="宋体"/>
        <family val="0"/>
      </rPr>
      <t>公立医院</t>
    </r>
  </si>
  <si>
    <r>
      <t xml:space="preserve">    </t>
    </r>
    <r>
      <rPr>
        <sz val="11"/>
        <rFont val="宋体"/>
        <family val="0"/>
      </rPr>
      <t>综合医院</t>
    </r>
  </si>
  <si>
    <r>
      <t xml:space="preserve">    </t>
    </r>
    <r>
      <rPr>
        <sz val="11"/>
        <rFont val="宋体"/>
        <family val="0"/>
      </rPr>
      <t>中医</t>
    </r>
    <r>
      <rPr>
        <sz val="11"/>
        <rFont val="Times New Roman"/>
        <family val="1"/>
      </rPr>
      <t>(</t>
    </r>
    <r>
      <rPr>
        <sz val="11"/>
        <rFont val="宋体"/>
        <family val="0"/>
      </rPr>
      <t>民族</t>
    </r>
    <r>
      <rPr>
        <sz val="11"/>
        <rFont val="Times New Roman"/>
        <family val="1"/>
      </rPr>
      <t>)</t>
    </r>
    <r>
      <rPr>
        <sz val="11"/>
        <rFont val="宋体"/>
        <family val="0"/>
      </rPr>
      <t>医院</t>
    </r>
  </si>
  <si>
    <r>
      <t xml:space="preserve">    </t>
    </r>
    <r>
      <rPr>
        <sz val="11"/>
        <rFont val="宋体"/>
        <family val="0"/>
      </rPr>
      <t>传染病医院</t>
    </r>
  </si>
  <si>
    <r>
      <t xml:space="preserve">    </t>
    </r>
    <r>
      <rPr>
        <sz val="11"/>
        <rFont val="宋体"/>
        <family val="0"/>
      </rPr>
      <t>职业病防治医院</t>
    </r>
  </si>
  <si>
    <r>
      <t xml:space="preserve">    </t>
    </r>
    <r>
      <rPr>
        <sz val="11"/>
        <rFont val="宋体"/>
        <family val="0"/>
      </rPr>
      <t>精神病医院</t>
    </r>
  </si>
  <si>
    <r>
      <t xml:space="preserve">    </t>
    </r>
    <r>
      <rPr>
        <sz val="11"/>
        <rFont val="宋体"/>
        <family val="0"/>
      </rPr>
      <t>妇幼保健医院</t>
    </r>
  </si>
  <si>
    <r>
      <t xml:space="preserve">    </t>
    </r>
    <r>
      <rPr>
        <sz val="11"/>
        <rFont val="宋体"/>
        <family val="0"/>
      </rPr>
      <t>儿童医院</t>
    </r>
  </si>
  <si>
    <r>
      <t xml:space="preserve">    </t>
    </r>
    <r>
      <rPr>
        <sz val="11"/>
        <rFont val="宋体"/>
        <family val="0"/>
      </rPr>
      <t>其他专科医院</t>
    </r>
  </si>
  <si>
    <r>
      <t xml:space="preserve">    </t>
    </r>
    <r>
      <rPr>
        <sz val="11"/>
        <rFont val="宋体"/>
        <family val="0"/>
      </rPr>
      <t>福利医院</t>
    </r>
  </si>
  <si>
    <r>
      <t xml:space="preserve">    </t>
    </r>
    <r>
      <rPr>
        <sz val="11"/>
        <rFont val="宋体"/>
        <family val="0"/>
      </rPr>
      <t>行业医院</t>
    </r>
  </si>
  <si>
    <r>
      <t xml:space="preserve">    </t>
    </r>
    <r>
      <rPr>
        <sz val="11"/>
        <rFont val="宋体"/>
        <family val="0"/>
      </rPr>
      <t>处理医疗欠费</t>
    </r>
  </si>
  <si>
    <r>
      <t xml:space="preserve">    </t>
    </r>
    <r>
      <rPr>
        <sz val="11"/>
        <rFont val="宋体"/>
        <family val="0"/>
      </rPr>
      <t>康复医院</t>
    </r>
  </si>
  <si>
    <r>
      <t xml:space="preserve">    </t>
    </r>
    <r>
      <rPr>
        <sz val="11"/>
        <rFont val="宋体"/>
        <family val="0"/>
      </rPr>
      <t>优抚医院</t>
    </r>
  </si>
  <si>
    <r>
      <t xml:space="preserve">    </t>
    </r>
    <r>
      <rPr>
        <sz val="11"/>
        <rFont val="宋体"/>
        <family val="0"/>
      </rPr>
      <t>其他公立医院支出</t>
    </r>
  </si>
  <si>
    <r>
      <t xml:space="preserve">  </t>
    </r>
    <r>
      <rPr>
        <b/>
        <sz val="11"/>
        <rFont val="宋体"/>
        <family val="0"/>
      </rPr>
      <t>基层医疗卫生机构</t>
    </r>
  </si>
  <si>
    <r>
      <t xml:space="preserve">    </t>
    </r>
    <r>
      <rPr>
        <sz val="11"/>
        <rFont val="宋体"/>
        <family val="0"/>
      </rPr>
      <t>城市社区卫生机构</t>
    </r>
  </si>
  <si>
    <r>
      <t xml:space="preserve">    </t>
    </r>
    <r>
      <rPr>
        <sz val="11"/>
        <rFont val="宋体"/>
        <family val="0"/>
      </rPr>
      <t>乡镇卫生院</t>
    </r>
  </si>
  <si>
    <r>
      <t xml:space="preserve">    </t>
    </r>
    <r>
      <rPr>
        <sz val="11"/>
        <rFont val="宋体"/>
        <family val="0"/>
      </rPr>
      <t>其他基层医疗卫生机构支出</t>
    </r>
  </si>
  <si>
    <r>
      <t xml:space="preserve">  </t>
    </r>
    <r>
      <rPr>
        <b/>
        <sz val="11"/>
        <rFont val="宋体"/>
        <family val="0"/>
      </rPr>
      <t>公共卫生</t>
    </r>
  </si>
  <si>
    <r>
      <t xml:space="preserve">    </t>
    </r>
    <r>
      <rPr>
        <sz val="11"/>
        <rFont val="宋体"/>
        <family val="0"/>
      </rPr>
      <t>疾病预防控制机构</t>
    </r>
  </si>
  <si>
    <r>
      <t xml:space="preserve">    </t>
    </r>
    <r>
      <rPr>
        <sz val="11"/>
        <rFont val="宋体"/>
        <family val="0"/>
      </rPr>
      <t>卫生监督机构</t>
    </r>
  </si>
  <si>
    <r>
      <t xml:space="preserve">    </t>
    </r>
    <r>
      <rPr>
        <sz val="11"/>
        <rFont val="宋体"/>
        <family val="0"/>
      </rPr>
      <t>妇幼保健机构</t>
    </r>
  </si>
  <si>
    <r>
      <t xml:space="preserve">    </t>
    </r>
    <r>
      <rPr>
        <sz val="11"/>
        <rFont val="宋体"/>
        <family val="0"/>
      </rPr>
      <t>精神卫生机构</t>
    </r>
  </si>
  <si>
    <r>
      <t xml:space="preserve">    </t>
    </r>
    <r>
      <rPr>
        <sz val="11"/>
        <rFont val="宋体"/>
        <family val="0"/>
      </rPr>
      <t>应急救治机构</t>
    </r>
  </si>
  <si>
    <r>
      <t xml:space="preserve">    </t>
    </r>
    <r>
      <rPr>
        <sz val="11"/>
        <rFont val="宋体"/>
        <family val="0"/>
      </rPr>
      <t>采供血机构</t>
    </r>
  </si>
  <si>
    <r>
      <t xml:space="preserve">    </t>
    </r>
    <r>
      <rPr>
        <sz val="11"/>
        <rFont val="宋体"/>
        <family val="0"/>
      </rPr>
      <t>其他专业公共卫生机构</t>
    </r>
  </si>
  <si>
    <r>
      <t xml:space="preserve">    </t>
    </r>
    <r>
      <rPr>
        <sz val="11"/>
        <rFont val="宋体"/>
        <family val="0"/>
      </rPr>
      <t>基本公共卫生服务</t>
    </r>
  </si>
  <si>
    <r>
      <t xml:space="preserve">    </t>
    </r>
    <r>
      <rPr>
        <sz val="11"/>
        <rFont val="宋体"/>
        <family val="0"/>
      </rPr>
      <t>重大公共卫生服务</t>
    </r>
  </si>
  <si>
    <r>
      <t xml:space="preserve">    </t>
    </r>
    <r>
      <rPr>
        <sz val="11"/>
        <rFont val="宋体"/>
        <family val="0"/>
      </rPr>
      <t>突发公共卫生事件应急处理</t>
    </r>
  </si>
  <si>
    <r>
      <t xml:space="preserve">    </t>
    </r>
    <r>
      <rPr>
        <sz val="11"/>
        <rFont val="宋体"/>
        <family val="0"/>
      </rPr>
      <t>其他公共卫生支出</t>
    </r>
  </si>
  <si>
    <r>
      <t xml:space="preserve">  </t>
    </r>
    <r>
      <rPr>
        <b/>
        <sz val="11"/>
        <rFont val="宋体"/>
        <family val="0"/>
      </rPr>
      <t>中医药</t>
    </r>
  </si>
  <si>
    <r>
      <t xml:space="preserve">    </t>
    </r>
    <r>
      <rPr>
        <sz val="11"/>
        <rFont val="宋体"/>
        <family val="0"/>
      </rPr>
      <t>中医</t>
    </r>
    <r>
      <rPr>
        <sz val="11"/>
        <rFont val="Times New Roman"/>
        <family val="1"/>
      </rPr>
      <t>(</t>
    </r>
    <r>
      <rPr>
        <sz val="11"/>
        <rFont val="宋体"/>
        <family val="0"/>
      </rPr>
      <t>民族医</t>
    </r>
    <r>
      <rPr>
        <sz val="11"/>
        <rFont val="Times New Roman"/>
        <family val="1"/>
      </rPr>
      <t>)</t>
    </r>
    <r>
      <rPr>
        <sz val="11"/>
        <rFont val="宋体"/>
        <family val="0"/>
      </rPr>
      <t>药专项</t>
    </r>
  </si>
  <si>
    <r>
      <t xml:space="preserve">    </t>
    </r>
    <r>
      <rPr>
        <sz val="11"/>
        <rFont val="宋体"/>
        <family val="0"/>
      </rPr>
      <t>其他中医药支出</t>
    </r>
  </si>
  <si>
    <r>
      <t xml:space="preserve">  </t>
    </r>
    <r>
      <rPr>
        <b/>
        <sz val="11"/>
        <rFont val="宋体"/>
        <family val="0"/>
      </rPr>
      <t>计划生育事务</t>
    </r>
  </si>
  <si>
    <r>
      <t xml:space="preserve">    </t>
    </r>
    <r>
      <rPr>
        <sz val="11"/>
        <rFont val="宋体"/>
        <family val="0"/>
      </rPr>
      <t>计划生育机构</t>
    </r>
  </si>
  <si>
    <r>
      <t xml:space="preserve">    </t>
    </r>
    <r>
      <rPr>
        <sz val="11"/>
        <rFont val="宋体"/>
        <family val="0"/>
      </rPr>
      <t>计划生育服务</t>
    </r>
  </si>
  <si>
    <r>
      <t xml:space="preserve">    </t>
    </r>
    <r>
      <rPr>
        <sz val="11"/>
        <rFont val="宋体"/>
        <family val="0"/>
      </rPr>
      <t>其他计划生育事务支出</t>
    </r>
  </si>
  <si>
    <r>
      <t xml:space="preserve">  </t>
    </r>
    <r>
      <rPr>
        <b/>
        <sz val="11"/>
        <rFont val="宋体"/>
        <family val="0"/>
      </rPr>
      <t>行政事业单位医疗</t>
    </r>
  </si>
  <si>
    <r>
      <t xml:space="preserve">    </t>
    </r>
    <r>
      <rPr>
        <sz val="11"/>
        <rFont val="宋体"/>
        <family val="0"/>
      </rPr>
      <t>行政单位医疗</t>
    </r>
  </si>
  <si>
    <r>
      <t xml:space="preserve">    </t>
    </r>
    <r>
      <rPr>
        <sz val="11"/>
        <rFont val="宋体"/>
        <family val="0"/>
      </rPr>
      <t>事业单位医疗</t>
    </r>
  </si>
  <si>
    <r>
      <t xml:space="preserve">    </t>
    </r>
    <r>
      <rPr>
        <sz val="11"/>
        <rFont val="宋体"/>
        <family val="0"/>
      </rPr>
      <t>公务员医疗补助</t>
    </r>
  </si>
  <si>
    <r>
      <t xml:space="preserve">    </t>
    </r>
    <r>
      <rPr>
        <sz val="11"/>
        <rFont val="宋体"/>
        <family val="0"/>
      </rPr>
      <t>其他行政事业单位医疗支出</t>
    </r>
  </si>
  <si>
    <r>
      <t xml:space="preserve">  </t>
    </r>
    <r>
      <rPr>
        <b/>
        <sz val="11"/>
        <rFont val="宋体"/>
        <family val="0"/>
      </rPr>
      <t>财政对基本医疗保险基金的补助</t>
    </r>
  </si>
  <si>
    <r>
      <t xml:space="preserve">    </t>
    </r>
    <r>
      <rPr>
        <sz val="11"/>
        <rFont val="宋体"/>
        <family val="0"/>
      </rPr>
      <t>财政对职工基本医疗保险基金的补助</t>
    </r>
  </si>
  <si>
    <r>
      <t xml:space="preserve">    </t>
    </r>
    <r>
      <rPr>
        <sz val="11"/>
        <rFont val="宋体"/>
        <family val="0"/>
      </rPr>
      <t>财政对城乡居民基本医疗保险基金的补助</t>
    </r>
  </si>
  <si>
    <r>
      <t xml:space="preserve">    </t>
    </r>
    <r>
      <rPr>
        <sz val="11"/>
        <rFont val="宋体"/>
        <family val="0"/>
      </rPr>
      <t>财政对其他基本医疗保险基金的补助</t>
    </r>
  </si>
  <si>
    <r>
      <t xml:space="preserve">  </t>
    </r>
    <r>
      <rPr>
        <b/>
        <sz val="11"/>
        <rFont val="宋体"/>
        <family val="0"/>
      </rPr>
      <t>医疗救助</t>
    </r>
  </si>
  <si>
    <r>
      <t xml:space="preserve">    </t>
    </r>
    <r>
      <rPr>
        <sz val="11"/>
        <rFont val="宋体"/>
        <family val="0"/>
      </rPr>
      <t>城乡医疗救助</t>
    </r>
  </si>
  <si>
    <r>
      <t xml:space="preserve">    </t>
    </r>
    <r>
      <rPr>
        <sz val="11"/>
        <rFont val="宋体"/>
        <family val="0"/>
      </rPr>
      <t>疾病应急救助</t>
    </r>
  </si>
  <si>
    <r>
      <t xml:space="preserve">    </t>
    </r>
    <r>
      <rPr>
        <sz val="11"/>
        <rFont val="宋体"/>
        <family val="0"/>
      </rPr>
      <t>其他医疗救助支出</t>
    </r>
  </si>
  <si>
    <r>
      <t xml:space="preserve">  </t>
    </r>
    <r>
      <rPr>
        <b/>
        <sz val="11"/>
        <rFont val="宋体"/>
        <family val="0"/>
      </rPr>
      <t>优抚对象医疗</t>
    </r>
  </si>
  <si>
    <r>
      <t xml:space="preserve">    </t>
    </r>
    <r>
      <rPr>
        <sz val="11"/>
        <rFont val="宋体"/>
        <family val="0"/>
      </rPr>
      <t>优抚对象医疗补助</t>
    </r>
  </si>
  <si>
    <r>
      <t xml:space="preserve">    </t>
    </r>
    <r>
      <rPr>
        <sz val="11"/>
        <rFont val="宋体"/>
        <family val="0"/>
      </rPr>
      <t>其他优抚对象医疗支出</t>
    </r>
  </si>
  <si>
    <r>
      <t xml:space="preserve">  </t>
    </r>
    <r>
      <rPr>
        <b/>
        <sz val="11"/>
        <rFont val="宋体"/>
        <family val="0"/>
      </rPr>
      <t>医疗保障管理事务</t>
    </r>
  </si>
  <si>
    <r>
      <t xml:space="preserve">    </t>
    </r>
    <r>
      <rPr>
        <sz val="11"/>
        <rFont val="宋体"/>
        <family val="0"/>
      </rPr>
      <t>医疗保障政策管理</t>
    </r>
  </si>
  <si>
    <r>
      <t xml:space="preserve">    </t>
    </r>
    <r>
      <rPr>
        <sz val="11"/>
        <rFont val="宋体"/>
        <family val="0"/>
      </rPr>
      <t>医疗保障经办事务</t>
    </r>
  </si>
  <si>
    <r>
      <t xml:space="preserve">    </t>
    </r>
    <r>
      <rPr>
        <sz val="11"/>
        <rFont val="宋体"/>
        <family val="0"/>
      </rPr>
      <t>其他医疗保障管理事务支出</t>
    </r>
  </si>
  <si>
    <r>
      <t xml:space="preserve">  </t>
    </r>
    <r>
      <rPr>
        <b/>
        <sz val="11"/>
        <rFont val="宋体"/>
        <family val="0"/>
      </rPr>
      <t>老龄卫生健康事务</t>
    </r>
    <r>
      <rPr>
        <b/>
        <sz val="11"/>
        <rFont val="Times New Roman"/>
        <family val="1"/>
      </rPr>
      <t>(</t>
    </r>
    <r>
      <rPr>
        <b/>
        <sz val="11"/>
        <rFont val="宋体"/>
        <family val="0"/>
      </rPr>
      <t>款</t>
    </r>
    <r>
      <rPr>
        <b/>
        <sz val="11"/>
        <rFont val="Times New Roman"/>
        <family val="1"/>
      </rPr>
      <t>)</t>
    </r>
  </si>
  <si>
    <r>
      <t xml:space="preserve">    </t>
    </r>
    <r>
      <rPr>
        <sz val="11"/>
        <rFont val="宋体"/>
        <family val="0"/>
      </rPr>
      <t>老龄卫生健康事务</t>
    </r>
    <r>
      <rPr>
        <sz val="11"/>
        <rFont val="Times New Roman"/>
        <family val="1"/>
      </rPr>
      <t>(</t>
    </r>
    <r>
      <rPr>
        <sz val="11"/>
        <rFont val="宋体"/>
        <family val="0"/>
      </rPr>
      <t>项</t>
    </r>
    <r>
      <rPr>
        <sz val="11"/>
        <rFont val="Times New Roman"/>
        <family val="1"/>
      </rPr>
      <t>)</t>
    </r>
  </si>
  <si>
    <r>
      <t xml:space="preserve">  </t>
    </r>
    <r>
      <rPr>
        <b/>
        <sz val="11"/>
        <rFont val="宋体"/>
        <family val="0"/>
      </rPr>
      <t>其他卫生健康支出</t>
    </r>
    <r>
      <rPr>
        <b/>
        <sz val="11"/>
        <rFont val="Times New Roman"/>
        <family val="1"/>
      </rPr>
      <t>(</t>
    </r>
    <r>
      <rPr>
        <b/>
        <sz val="11"/>
        <rFont val="宋体"/>
        <family val="0"/>
      </rPr>
      <t>款</t>
    </r>
    <r>
      <rPr>
        <b/>
        <sz val="11"/>
        <rFont val="Times New Roman"/>
        <family val="1"/>
      </rPr>
      <t>)</t>
    </r>
  </si>
  <si>
    <r>
      <t xml:space="preserve">    </t>
    </r>
    <r>
      <rPr>
        <sz val="11"/>
        <rFont val="宋体"/>
        <family val="0"/>
      </rPr>
      <t>其他卫生健康支出</t>
    </r>
    <r>
      <rPr>
        <sz val="11"/>
        <rFont val="Times New Roman"/>
        <family val="1"/>
      </rPr>
      <t>(</t>
    </r>
    <r>
      <rPr>
        <sz val="11"/>
        <rFont val="宋体"/>
        <family val="0"/>
      </rPr>
      <t>项</t>
    </r>
    <r>
      <rPr>
        <sz val="11"/>
        <rFont val="Times New Roman"/>
        <family val="1"/>
      </rPr>
      <t>)</t>
    </r>
  </si>
  <si>
    <r>
      <rPr>
        <b/>
        <sz val="11"/>
        <rFont val="宋体"/>
        <family val="0"/>
      </rPr>
      <t>节能环保支出</t>
    </r>
  </si>
  <si>
    <r>
      <t xml:space="preserve">  </t>
    </r>
    <r>
      <rPr>
        <b/>
        <sz val="11"/>
        <rFont val="宋体"/>
        <family val="0"/>
      </rPr>
      <t>环境保护管理事务</t>
    </r>
  </si>
  <si>
    <r>
      <t xml:space="preserve">    </t>
    </r>
    <r>
      <rPr>
        <sz val="11"/>
        <rFont val="宋体"/>
        <family val="0"/>
      </rPr>
      <t>生态环境保护宣传</t>
    </r>
  </si>
  <si>
    <r>
      <t xml:space="preserve">    </t>
    </r>
    <r>
      <rPr>
        <sz val="11"/>
        <rFont val="宋体"/>
        <family val="0"/>
      </rPr>
      <t>环境保护法规、规划及标准</t>
    </r>
  </si>
  <si>
    <r>
      <t xml:space="preserve">    </t>
    </r>
    <r>
      <rPr>
        <sz val="11"/>
        <rFont val="宋体"/>
        <family val="0"/>
      </rPr>
      <t>生态环境国际合作及履约</t>
    </r>
  </si>
  <si>
    <r>
      <t xml:space="preserve">    </t>
    </r>
    <r>
      <rPr>
        <sz val="11"/>
        <rFont val="宋体"/>
        <family val="0"/>
      </rPr>
      <t>生态环境保护行政许可</t>
    </r>
  </si>
  <si>
    <r>
      <t xml:space="preserve">    </t>
    </r>
    <r>
      <rPr>
        <sz val="11"/>
        <rFont val="宋体"/>
        <family val="0"/>
      </rPr>
      <t>应对气候变化管理事务</t>
    </r>
  </si>
  <si>
    <r>
      <t xml:space="preserve">    </t>
    </r>
    <r>
      <rPr>
        <sz val="11"/>
        <rFont val="宋体"/>
        <family val="0"/>
      </rPr>
      <t>其他环境保护管理事务支出</t>
    </r>
  </si>
  <si>
    <r>
      <t xml:space="preserve">  </t>
    </r>
    <r>
      <rPr>
        <b/>
        <sz val="11"/>
        <rFont val="宋体"/>
        <family val="0"/>
      </rPr>
      <t>环境监测与监察</t>
    </r>
  </si>
  <si>
    <r>
      <t xml:space="preserve">    </t>
    </r>
    <r>
      <rPr>
        <sz val="11"/>
        <rFont val="宋体"/>
        <family val="0"/>
      </rPr>
      <t>建设项目环评审查与监督</t>
    </r>
  </si>
  <si>
    <r>
      <t xml:space="preserve">    </t>
    </r>
    <r>
      <rPr>
        <sz val="11"/>
        <rFont val="宋体"/>
        <family val="0"/>
      </rPr>
      <t>核与辐射安全监督</t>
    </r>
  </si>
  <si>
    <r>
      <t xml:space="preserve">    </t>
    </r>
    <r>
      <rPr>
        <sz val="11"/>
        <rFont val="宋体"/>
        <family val="0"/>
      </rPr>
      <t>其他环境监测与监察支出</t>
    </r>
  </si>
  <si>
    <r>
      <t xml:space="preserve">  </t>
    </r>
    <r>
      <rPr>
        <b/>
        <sz val="11"/>
        <rFont val="宋体"/>
        <family val="0"/>
      </rPr>
      <t>污染防治</t>
    </r>
  </si>
  <si>
    <r>
      <t xml:space="preserve">    </t>
    </r>
    <r>
      <rPr>
        <sz val="11"/>
        <rFont val="宋体"/>
        <family val="0"/>
      </rPr>
      <t>大气</t>
    </r>
  </si>
  <si>
    <r>
      <t xml:space="preserve">    </t>
    </r>
    <r>
      <rPr>
        <sz val="11"/>
        <rFont val="宋体"/>
        <family val="0"/>
      </rPr>
      <t>水体</t>
    </r>
  </si>
  <si>
    <r>
      <t xml:space="preserve">    </t>
    </r>
    <r>
      <rPr>
        <sz val="11"/>
        <rFont val="宋体"/>
        <family val="0"/>
      </rPr>
      <t>噪声</t>
    </r>
  </si>
  <si>
    <r>
      <t xml:space="preserve">    </t>
    </r>
    <r>
      <rPr>
        <sz val="11"/>
        <rFont val="宋体"/>
        <family val="0"/>
      </rPr>
      <t>固体废弃物与化学品</t>
    </r>
  </si>
  <si>
    <r>
      <t xml:space="preserve">    </t>
    </r>
    <r>
      <rPr>
        <sz val="11"/>
        <rFont val="宋体"/>
        <family val="0"/>
      </rPr>
      <t>放射源和放射性废物监管</t>
    </r>
  </si>
  <si>
    <r>
      <t xml:space="preserve">    </t>
    </r>
    <r>
      <rPr>
        <sz val="11"/>
        <rFont val="宋体"/>
        <family val="0"/>
      </rPr>
      <t>辐射</t>
    </r>
  </si>
  <si>
    <r>
      <t xml:space="preserve">    </t>
    </r>
    <r>
      <rPr>
        <sz val="11"/>
        <rFont val="宋体"/>
        <family val="0"/>
      </rPr>
      <t>土壤</t>
    </r>
  </si>
  <si>
    <r>
      <t xml:space="preserve">    </t>
    </r>
    <r>
      <rPr>
        <sz val="11"/>
        <rFont val="宋体"/>
        <family val="0"/>
      </rPr>
      <t>其他污染防治支出</t>
    </r>
  </si>
  <si>
    <r>
      <t xml:space="preserve">  </t>
    </r>
    <r>
      <rPr>
        <b/>
        <sz val="11"/>
        <rFont val="宋体"/>
        <family val="0"/>
      </rPr>
      <t>自然生态保护</t>
    </r>
  </si>
  <si>
    <r>
      <t xml:space="preserve">    </t>
    </r>
    <r>
      <rPr>
        <sz val="11"/>
        <rFont val="宋体"/>
        <family val="0"/>
      </rPr>
      <t>生态保护</t>
    </r>
  </si>
  <si>
    <r>
      <t xml:space="preserve">    </t>
    </r>
    <r>
      <rPr>
        <sz val="11"/>
        <rFont val="宋体"/>
        <family val="0"/>
      </rPr>
      <t>农村环境保护</t>
    </r>
  </si>
  <si>
    <r>
      <t xml:space="preserve">    </t>
    </r>
    <r>
      <rPr>
        <sz val="11"/>
        <rFont val="宋体"/>
        <family val="0"/>
      </rPr>
      <t>生物及物种资源保护</t>
    </r>
  </si>
  <si>
    <r>
      <t xml:space="preserve">    </t>
    </r>
    <r>
      <rPr>
        <sz val="11"/>
        <rFont val="宋体"/>
        <family val="0"/>
      </rPr>
      <t>草原生态修复治理</t>
    </r>
  </si>
  <si>
    <r>
      <t xml:space="preserve">    </t>
    </r>
    <r>
      <rPr>
        <sz val="11"/>
        <rFont val="宋体"/>
        <family val="0"/>
      </rPr>
      <t>自然保护地</t>
    </r>
  </si>
  <si>
    <r>
      <t xml:space="preserve">    </t>
    </r>
    <r>
      <rPr>
        <sz val="11"/>
        <rFont val="宋体"/>
        <family val="0"/>
      </rPr>
      <t>其他自然生态保护支出</t>
    </r>
  </si>
  <si>
    <r>
      <t xml:space="preserve">  </t>
    </r>
    <r>
      <rPr>
        <b/>
        <sz val="11"/>
        <rFont val="宋体"/>
        <family val="0"/>
      </rPr>
      <t>天然林保护</t>
    </r>
  </si>
  <si>
    <r>
      <t xml:space="preserve">    </t>
    </r>
    <r>
      <rPr>
        <sz val="11"/>
        <rFont val="宋体"/>
        <family val="0"/>
      </rPr>
      <t>森林管护</t>
    </r>
  </si>
  <si>
    <r>
      <t xml:space="preserve">    </t>
    </r>
    <r>
      <rPr>
        <sz val="11"/>
        <rFont val="宋体"/>
        <family val="0"/>
      </rPr>
      <t>社会保险补助</t>
    </r>
  </si>
  <si>
    <r>
      <t xml:space="preserve">    </t>
    </r>
    <r>
      <rPr>
        <sz val="11"/>
        <rFont val="宋体"/>
        <family val="0"/>
      </rPr>
      <t>政策性社会性支出补助</t>
    </r>
  </si>
  <si>
    <r>
      <t xml:space="preserve">    </t>
    </r>
    <r>
      <rPr>
        <sz val="11"/>
        <rFont val="宋体"/>
        <family val="0"/>
      </rPr>
      <t>天然林保护工程建设</t>
    </r>
  </si>
  <si>
    <r>
      <t xml:space="preserve">    </t>
    </r>
    <r>
      <rPr>
        <sz val="11"/>
        <rFont val="宋体"/>
        <family val="0"/>
      </rPr>
      <t>停伐补助</t>
    </r>
  </si>
  <si>
    <r>
      <t xml:space="preserve">    </t>
    </r>
    <r>
      <rPr>
        <sz val="11"/>
        <rFont val="宋体"/>
        <family val="0"/>
      </rPr>
      <t>其他天然林保护支出</t>
    </r>
  </si>
  <si>
    <r>
      <t xml:space="preserve">  </t>
    </r>
    <r>
      <rPr>
        <b/>
        <sz val="11"/>
        <rFont val="宋体"/>
        <family val="0"/>
      </rPr>
      <t>退耕还林还草</t>
    </r>
  </si>
  <si>
    <r>
      <t xml:space="preserve">    </t>
    </r>
    <r>
      <rPr>
        <sz val="11"/>
        <rFont val="宋体"/>
        <family val="0"/>
      </rPr>
      <t>退耕现金</t>
    </r>
  </si>
  <si>
    <r>
      <t xml:space="preserve">    </t>
    </r>
    <r>
      <rPr>
        <sz val="11"/>
        <rFont val="宋体"/>
        <family val="0"/>
      </rPr>
      <t>退耕还林粮食折现补贴</t>
    </r>
  </si>
  <si>
    <r>
      <t xml:space="preserve">    </t>
    </r>
    <r>
      <rPr>
        <sz val="11"/>
        <rFont val="宋体"/>
        <family val="0"/>
      </rPr>
      <t>退耕还林粮食费用补贴</t>
    </r>
  </si>
  <si>
    <r>
      <t xml:space="preserve">    </t>
    </r>
    <r>
      <rPr>
        <sz val="11"/>
        <rFont val="宋体"/>
        <family val="0"/>
      </rPr>
      <t>退耕还林工程建设</t>
    </r>
  </si>
  <si>
    <r>
      <t xml:space="preserve">    </t>
    </r>
    <r>
      <rPr>
        <sz val="11"/>
        <rFont val="宋体"/>
        <family val="0"/>
      </rPr>
      <t>其他退耕还林还草支出</t>
    </r>
  </si>
  <si>
    <r>
      <t xml:space="preserve">  </t>
    </r>
    <r>
      <rPr>
        <b/>
        <sz val="11"/>
        <rFont val="宋体"/>
        <family val="0"/>
      </rPr>
      <t>风沙荒漠治理</t>
    </r>
  </si>
  <si>
    <r>
      <t xml:space="preserve">    </t>
    </r>
    <r>
      <rPr>
        <sz val="11"/>
        <rFont val="宋体"/>
        <family val="0"/>
      </rPr>
      <t>京津风沙源治理工程建设</t>
    </r>
  </si>
  <si>
    <r>
      <t xml:space="preserve">    </t>
    </r>
    <r>
      <rPr>
        <sz val="11"/>
        <rFont val="宋体"/>
        <family val="0"/>
      </rPr>
      <t>其他风沙荒漠治理支出</t>
    </r>
  </si>
  <si>
    <r>
      <t xml:space="preserve">  </t>
    </r>
    <r>
      <rPr>
        <b/>
        <sz val="11"/>
        <rFont val="宋体"/>
        <family val="0"/>
      </rPr>
      <t>退牧还草</t>
    </r>
  </si>
  <si>
    <r>
      <t xml:space="preserve">    </t>
    </r>
    <r>
      <rPr>
        <sz val="11"/>
        <rFont val="宋体"/>
        <family val="0"/>
      </rPr>
      <t>退牧还草工程建设</t>
    </r>
  </si>
  <si>
    <r>
      <t xml:space="preserve">    </t>
    </r>
    <r>
      <rPr>
        <sz val="11"/>
        <rFont val="宋体"/>
        <family val="0"/>
      </rPr>
      <t>其他退牧还草支出</t>
    </r>
  </si>
  <si>
    <r>
      <t xml:space="preserve">  </t>
    </r>
    <r>
      <rPr>
        <b/>
        <sz val="11"/>
        <rFont val="宋体"/>
        <family val="0"/>
      </rPr>
      <t>已垦草原退耕还草</t>
    </r>
    <r>
      <rPr>
        <b/>
        <sz val="11"/>
        <rFont val="Times New Roman"/>
        <family val="1"/>
      </rPr>
      <t>(</t>
    </r>
    <r>
      <rPr>
        <b/>
        <sz val="11"/>
        <rFont val="宋体"/>
        <family val="0"/>
      </rPr>
      <t>款</t>
    </r>
    <r>
      <rPr>
        <b/>
        <sz val="11"/>
        <rFont val="Times New Roman"/>
        <family val="1"/>
      </rPr>
      <t>)</t>
    </r>
  </si>
  <si>
    <r>
      <t xml:space="preserve">    </t>
    </r>
    <r>
      <rPr>
        <sz val="11"/>
        <rFont val="宋体"/>
        <family val="0"/>
      </rPr>
      <t>已垦草原退耕还草</t>
    </r>
    <r>
      <rPr>
        <sz val="11"/>
        <rFont val="Times New Roman"/>
        <family val="1"/>
      </rPr>
      <t>(</t>
    </r>
    <r>
      <rPr>
        <sz val="11"/>
        <rFont val="宋体"/>
        <family val="0"/>
      </rPr>
      <t>项</t>
    </r>
    <r>
      <rPr>
        <sz val="11"/>
        <rFont val="Times New Roman"/>
        <family val="1"/>
      </rPr>
      <t>)</t>
    </r>
  </si>
  <si>
    <r>
      <t xml:space="preserve">  </t>
    </r>
    <r>
      <rPr>
        <b/>
        <sz val="11"/>
        <rFont val="宋体"/>
        <family val="0"/>
      </rPr>
      <t>能源节约利用</t>
    </r>
    <r>
      <rPr>
        <b/>
        <sz val="11"/>
        <rFont val="Times New Roman"/>
        <family val="1"/>
      </rPr>
      <t>(</t>
    </r>
    <r>
      <rPr>
        <b/>
        <sz val="11"/>
        <rFont val="宋体"/>
        <family val="0"/>
      </rPr>
      <t>款</t>
    </r>
    <r>
      <rPr>
        <b/>
        <sz val="11"/>
        <rFont val="Times New Roman"/>
        <family val="1"/>
      </rPr>
      <t>)</t>
    </r>
  </si>
  <si>
    <r>
      <t xml:space="preserve">    </t>
    </r>
    <r>
      <rPr>
        <sz val="11"/>
        <rFont val="宋体"/>
        <family val="0"/>
      </rPr>
      <t>能源节约利用</t>
    </r>
    <r>
      <rPr>
        <sz val="11"/>
        <rFont val="Times New Roman"/>
        <family val="1"/>
      </rPr>
      <t>(</t>
    </r>
    <r>
      <rPr>
        <sz val="11"/>
        <rFont val="宋体"/>
        <family val="0"/>
      </rPr>
      <t>项</t>
    </r>
    <r>
      <rPr>
        <sz val="11"/>
        <rFont val="Times New Roman"/>
        <family val="1"/>
      </rPr>
      <t>)</t>
    </r>
  </si>
  <si>
    <r>
      <t xml:space="preserve">  </t>
    </r>
    <r>
      <rPr>
        <b/>
        <sz val="11"/>
        <rFont val="宋体"/>
        <family val="0"/>
      </rPr>
      <t>污染减排</t>
    </r>
  </si>
  <si>
    <r>
      <t xml:space="preserve">    </t>
    </r>
    <r>
      <rPr>
        <sz val="11"/>
        <rFont val="宋体"/>
        <family val="0"/>
      </rPr>
      <t>生态环境监测与信息</t>
    </r>
  </si>
  <si>
    <r>
      <t xml:space="preserve">    </t>
    </r>
    <r>
      <rPr>
        <sz val="11"/>
        <rFont val="宋体"/>
        <family val="0"/>
      </rPr>
      <t>生态环境执法监察</t>
    </r>
  </si>
  <si>
    <r>
      <t xml:space="preserve">    </t>
    </r>
    <r>
      <rPr>
        <sz val="11"/>
        <rFont val="宋体"/>
        <family val="0"/>
      </rPr>
      <t>减排专项支出</t>
    </r>
  </si>
  <si>
    <r>
      <t xml:space="preserve">    </t>
    </r>
    <r>
      <rPr>
        <sz val="11"/>
        <rFont val="宋体"/>
        <family val="0"/>
      </rPr>
      <t>清洁生产专项支出</t>
    </r>
  </si>
  <si>
    <r>
      <t xml:space="preserve">    </t>
    </r>
    <r>
      <rPr>
        <sz val="11"/>
        <rFont val="宋体"/>
        <family val="0"/>
      </rPr>
      <t>其他污染减排支出</t>
    </r>
  </si>
  <si>
    <r>
      <t xml:space="preserve">  </t>
    </r>
    <r>
      <rPr>
        <b/>
        <sz val="11"/>
        <rFont val="宋体"/>
        <family val="0"/>
      </rPr>
      <t>可再生能源</t>
    </r>
    <r>
      <rPr>
        <b/>
        <sz val="11"/>
        <rFont val="Times New Roman"/>
        <family val="1"/>
      </rPr>
      <t>(</t>
    </r>
    <r>
      <rPr>
        <b/>
        <sz val="11"/>
        <rFont val="宋体"/>
        <family val="0"/>
      </rPr>
      <t>款)</t>
    </r>
  </si>
  <si>
    <r>
      <t xml:space="preserve">    </t>
    </r>
    <r>
      <rPr>
        <sz val="11"/>
        <rFont val="宋体"/>
        <family val="0"/>
      </rPr>
      <t>可再生能源</t>
    </r>
    <r>
      <rPr>
        <sz val="11"/>
        <rFont val="Times New Roman"/>
        <family val="1"/>
      </rPr>
      <t>(</t>
    </r>
    <r>
      <rPr>
        <sz val="11"/>
        <rFont val="宋体"/>
        <family val="0"/>
      </rPr>
      <t>项)</t>
    </r>
  </si>
  <si>
    <r>
      <t xml:space="preserve">  </t>
    </r>
    <r>
      <rPr>
        <b/>
        <sz val="11"/>
        <rFont val="宋体"/>
        <family val="0"/>
      </rPr>
      <t>循环经济</t>
    </r>
    <r>
      <rPr>
        <b/>
        <sz val="11"/>
        <rFont val="Times New Roman"/>
        <family val="1"/>
      </rPr>
      <t>(</t>
    </r>
    <r>
      <rPr>
        <b/>
        <sz val="11"/>
        <rFont val="宋体"/>
        <family val="0"/>
      </rPr>
      <t>款</t>
    </r>
    <r>
      <rPr>
        <b/>
        <sz val="11"/>
        <rFont val="Times New Roman"/>
        <family val="1"/>
      </rPr>
      <t>)</t>
    </r>
  </si>
  <si>
    <r>
      <t xml:space="preserve">    </t>
    </r>
    <r>
      <rPr>
        <sz val="11"/>
        <rFont val="宋体"/>
        <family val="0"/>
      </rPr>
      <t>循环经济</t>
    </r>
    <r>
      <rPr>
        <sz val="11"/>
        <rFont val="Times New Roman"/>
        <family val="1"/>
      </rPr>
      <t>(</t>
    </r>
    <r>
      <rPr>
        <sz val="11"/>
        <rFont val="宋体"/>
        <family val="0"/>
      </rPr>
      <t>项</t>
    </r>
    <r>
      <rPr>
        <sz val="11"/>
        <rFont val="Times New Roman"/>
        <family val="1"/>
      </rPr>
      <t>)</t>
    </r>
  </si>
  <si>
    <r>
      <t xml:space="preserve">  </t>
    </r>
    <r>
      <rPr>
        <b/>
        <sz val="11"/>
        <rFont val="宋体"/>
        <family val="0"/>
      </rPr>
      <t>能源管理事务</t>
    </r>
  </si>
  <si>
    <r>
      <t xml:space="preserve">    </t>
    </r>
    <r>
      <rPr>
        <sz val="11"/>
        <rFont val="宋体"/>
        <family val="0"/>
      </rPr>
      <t>能源科技装备</t>
    </r>
  </si>
  <si>
    <r>
      <t xml:space="preserve">    </t>
    </r>
    <r>
      <rPr>
        <sz val="11"/>
        <rFont val="宋体"/>
        <family val="0"/>
      </rPr>
      <t>能源行业管理</t>
    </r>
  </si>
  <si>
    <r>
      <t xml:space="preserve">    </t>
    </r>
    <r>
      <rPr>
        <sz val="11"/>
        <rFont val="宋体"/>
        <family val="0"/>
      </rPr>
      <t>能源管理</t>
    </r>
  </si>
  <si>
    <r>
      <t xml:space="preserve">    </t>
    </r>
    <r>
      <rPr>
        <sz val="11"/>
        <rFont val="宋体"/>
        <family val="0"/>
      </rPr>
      <t>农村电网建设</t>
    </r>
  </si>
  <si>
    <r>
      <t xml:space="preserve">    </t>
    </r>
    <r>
      <rPr>
        <sz val="11"/>
        <rFont val="宋体"/>
        <family val="0"/>
      </rPr>
      <t>其他能源管理事务支出</t>
    </r>
  </si>
  <si>
    <r>
      <t xml:space="preserve">  </t>
    </r>
    <r>
      <rPr>
        <b/>
        <sz val="11"/>
        <rFont val="宋体"/>
        <family val="0"/>
      </rPr>
      <t>其他节能环保支出</t>
    </r>
    <r>
      <rPr>
        <b/>
        <sz val="11"/>
        <rFont val="Times New Roman"/>
        <family val="1"/>
      </rPr>
      <t>(</t>
    </r>
    <r>
      <rPr>
        <b/>
        <sz val="11"/>
        <rFont val="宋体"/>
        <family val="0"/>
      </rPr>
      <t>款</t>
    </r>
    <r>
      <rPr>
        <b/>
        <sz val="11"/>
        <rFont val="Times New Roman"/>
        <family val="1"/>
      </rPr>
      <t>)</t>
    </r>
  </si>
  <si>
    <r>
      <t xml:space="preserve">    </t>
    </r>
    <r>
      <rPr>
        <sz val="11"/>
        <rFont val="宋体"/>
        <family val="0"/>
      </rPr>
      <t>其他节能环保支出</t>
    </r>
    <r>
      <rPr>
        <sz val="11"/>
        <rFont val="Times New Roman"/>
        <family val="1"/>
      </rPr>
      <t>(</t>
    </r>
    <r>
      <rPr>
        <sz val="11"/>
        <rFont val="宋体"/>
        <family val="0"/>
      </rPr>
      <t>项</t>
    </r>
    <r>
      <rPr>
        <sz val="11"/>
        <rFont val="Times New Roman"/>
        <family val="1"/>
      </rPr>
      <t>)</t>
    </r>
  </si>
  <si>
    <r>
      <rPr>
        <b/>
        <sz val="11"/>
        <rFont val="宋体"/>
        <family val="0"/>
      </rPr>
      <t>城乡社区支出</t>
    </r>
  </si>
  <si>
    <r>
      <t xml:space="preserve">  </t>
    </r>
    <r>
      <rPr>
        <b/>
        <sz val="11"/>
        <rFont val="宋体"/>
        <family val="0"/>
      </rPr>
      <t>城乡社区管理事务</t>
    </r>
  </si>
  <si>
    <r>
      <t xml:space="preserve">    </t>
    </r>
    <r>
      <rPr>
        <sz val="11"/>
        <rFont val="宋体"/>
        <family val="0"/>
      </rPr>
      <t>城管执法</t>
    </r>
  </si>
  <si>
    <r>
      <t xml:space="preserve">    </t>
    </r>
    <r>
      <rPr>
        <sz val="11"/>
        <rFont val="宋体"/>
        <family val="0"/>
      </rPr>
      <t>工程建设标准规范编制与监管</t>
    </r>
  </si>
  <si>
    <r>
      <t xml:space="preserve">    </t>
    </r>
    <r>
      <rPr>
        <sz val="11"/>
        <rFont val="宋体"/>
        <family val="0"/>
      </rPr>
      <t>工程建设管理</t>
    </r>
  </si>
  <si>
    <r>
      <t xml:space="preserve">    </t>
    </r>
    <r>
      <rPr>
        <sz val="11"/>
        <rFont val="宋体"/>
        <family val="0"/>
      </rPr>
      <t>市政公用行业市场监管</t>
    </r>
  </si>
  <si>
    <r>
      <t xml:space="preserve">    </t>
    </r>
    <r>
      <rPr>
        <sz val="11"/>
        <rFont val="宋体"/>
        <family val="0"/>
      </rPr>
      <t>住宅建设与房地产市场监管</t>
    </r>
  </si>
  <si>
    <r>
      <t xml:space="preserve">    </t>
    </r>
    <r>
      <rPr>
        <sz val="11"/>
        <rFont val="宋体"/>
        <family val="0"/>
      </rPr>
      <t>执业资格注册、资质审查</t>
    </r>
  </si>
  <si>
    <r>
      <t xml:space="preserve">    </t>
    </r>
    <r>
      <rPr>
        <sz val="11"/>
        <rFont val="宋体"/>
        <family val="0"/>
      </rPr>
      <t>其他城乡社区管理事务支出</t>
    </r>
  </si>
  <si>
    <r>
      <t xml:space="preserve">  </t>
    </r>
    <r>
      <rPr>
        <b/>
        <sz val="11"/>
        <rFont val="宋体"/>
        <family val="0"/>
      </rPr>
      <t>城乡社区规划与管理</t>
    </r>
    <r>
      <rPr>
        <b/>
        <sz val="11"/>
        <rFont val="Times New Roman"/>
        <family val="1"/>
      </rPr>
      <t>(</t>
    </r>
    <r>
      <rPr>
        <b/>
        <sz val="11"/>
        <rFont val="宋体"/>
        <family val="0"/>
      </rPr>
      <t>款</t>
    </r>
    <r>
      <rPr>
        <b/>
        <sz val="11"/>
        <rFont val="Times New Roman"/>
        <family val="1"/>
      </rPr>
      <t>)</t>
    </r>
  </si>
  <si>
    <r>
      <t xml:space="preserve">    </t>
    </r>
    <r>
      <rPr>
        <sz val="11"/>
        <rFont val="宋体"/>
        <family val="0"/>
      </rPr>
      <t>城乡社区规划与管理</t>
    </r>
    <r>
      <rPr>
        <sz val="11"/>
        <rFont val="Times New Roman"/>
        <family val="1"/>
      </rPr>
      <t>(</t>
    </r>
    <r>
      <rPr>
        <sz val="11"/>
        <rFont val="宋体"/>
        <family val="0"/>
      </rPr>
      <t>项</t>
    </r>
    <r>
      <rPr>
        <sz val="11"/>
        <rFont val="Times New Roman"/>
        <family val="1"/>
      </rPr>
      <t>)</t>
    </r>
  </si>
  <si>
    <r>
      <t xml:space="preserve">  </t>
    </r>
    <r>
      <rPr>
        <b/>
        <sz val="11"/>
        <rFont val="宋体"/>
        <family val="0"/>
      </rPr>
      <t>城乡社区公共设施</t>
    </r>
  </si>
  <si>
    <r>
      <t xml:space="preserve">    </t>
    </r>
    <r>
      <rPr>
        <sz val="11"/>
        <rFont val="宋体"/>
        <family val="0"/>
      </rPr>
      <t>小城镇基础设施建设</t>
    </r>
  </si>
  <si>
    <r>
      <t xml:space="preserve">    </t>
    </r>
    <r>
      <rPr>
        <sz val="11"/>
        <rFont val="宋体"/>
        <family val="0"/>
      </rPr>
      <t>其他城乡社区公共设施支出</t>
    </r>
  </si>
  <si>
    <r>
      <t xml:space="preserve">  </t>
    </r>
    <r>
      <rPr>
        <b/>
        <sz val="11"/>
        <rFont val="宋体"/>
        <family val="0"/>
      </rPr>
      <t>城乡社区环境卫生</t>
    </r>
    <r>
      <rPr>
        <b/>
        <sz val="11"/>
        <rFont val="Times New Roman"/>
        <family val="1"/>
      </rPr>
      <t>(</t>
    </r>
    <r>
      <rPr>
        <b/>
        <sz val="11"/>
        <rFont val="宋体"/>
        <family val="0"/>
      </rPr>
      <t>款</t>
    </r>
    <r>
      <rPr>
        <b/>
        <sz val="11"/>
        <rFont val="Times New Roman"/>
        <family val="1"/>
      </rPr>
      <t>)</t>
    </r>
  </si>
  <si>
    <r>
      <t xml:space="preserve">    </t>
    </r>
    <r>
      <rPr>
        <sz val="11"/>
        <rFont val="宋体"/>
        <family val="0"/>
      </rPr>
      <t>城乡社区环境卫生</t>
    </r>
    <r>
      <rPr>
        <sz val="11"/>
        <rFont val="Times New Roman"/>
        <family val="1"/>
      </rPr>
      <t>(</t>
    </r>
    <r>
      <rPr>
        <sz val="11"/>
        <rFont val="宋体"/>
        <family val="0"/>
      </rPr>
      <t>项</t>
    </r>
    <r>
      <rPr>
        <sz val="11"/>
        <rFont val="Times New Roman"/>
        <family val="1"/>
      </rPr>
      <t>)</t>
    </r>
  </si>
  <si>
    <r>
      <t xml:space="preserve">  </t>
    </r>
    <r>
      <rPr>
        <b/>
        <sz val="11"/>
        <rFont val="宋体"/>
        <family val="0"/>
      </rPr>
      <t>建设市场管理与监督</t>
    </r>
    <r>
      <rPr>
        <b/>
        <sz val="11"/>
        <rFont val="Times New Roman"/>
        <family val="1"/>
      </rPr>
      <t>(</t>
    </r>
    <r>
      <rPr>
        <b/>
        <sz val="11"/>
        <rFont val="宋体"/>
        <family val="0"/>
      </rPr>
      <t>款</t>
    </r>
    <r>
      <rPr>
        <b/>
        <sz val="11"/>
        <rFont val="Times New Roman"/>
        <family val="1"/>
      </rPr>
      <t>)</t>
    </r>
  </si>
  <si>
    <r>
      <t xml:space="preserve">    </t>
    </r>
    <r>
      <rPr>
        <sz val="11"/>
        <rFont val="宋体"/>
        <family val="0"/>
      </rPr>
      <t>建设市场管理与监督</t>
    </r>
    <r>
      <rPr>
        <sz val="11"/>
        <rFont val="Times New Roman"/>
        <family val="1"/>
      </rPr>
      <t>(</t>
    </r>
    <r>
      <rPr>
        <sz val="11"/>
        <rFont val="宋体"/>
        <family val="0"/>
      </rPr>
      <t>项</t>
    </r>
    <r>
      <rPr>
        <sz val="11"/>
        <rFont val="Times New Roman"/>
        <family val="1"/>
      </rPr>
      <t>)</t>
    </r>
  </si>
  <si>
    <r>
      <t xml:space="preserve">  </t>
    </r>
    <r>
      <rPr>
        <b/>
        <sz val="11"/>
        <rFont val="宋体"/>
        <family val="0"/>
      </rPr>
      <t>其他城乡社区支出</t>
    </r>
    <r>
      <rPr>
        <b/>
        <sz val="11"/>
        <rFont val="Times New Roman"/>
        <family val="1"/>
      </rPr>
      <t>(</t>
    </r>
    <r>
      <rPr>
        <b/>
        <sz val="11"/>
        <rFont val="宋体"/>
        <family val="0"/>
      </rPr>
      <t>款</t>
    </r>
    <r>
      <rPr>
        <b/>
        <sz val="11"/>
        <rFont val="Times New Roman"/>
        <family val="1"/>
      </rPr>
      <t>)</t>
    </r>
  </si>
  <si>
    <r>
      <t xml:space="preserve">    </t>
    </r>
    <r>
      <rPr>
        <sz val="11"/>
        <rFont val="宋体"/>
        <family val="0"/>
      </rPr>
      <t>其他城乡社区支出</t>
    </r>
    <r>
      <rPr>
        <sz val="11"/>
        <rFont val="Times New Roman"/>
        <family val="1"/>
      </rPr>
      <t>(</t>
    </r>
    <r>
      <rPr>
        <sz val="11"/>
        <rFont val="宋体"/>
        <family val="0"/>
      </rPr>
      <t>项</t>
    </r>
    <r>
      <rPr>
        <sz val="11"/>
        <rFont val="Times New Roman"/>
        <family val="1"/>
      </rPr>
      <t>)</t>
    </r>
  </si>
  <si>
    <r>
      <rPr>
        <b/>
        <sz val="11"/>
        <rFont val="宋体"/>
        <family val="0"/>
      </rPr>
      <t>农林水支出</t>
    </r>
  </si>
  <si>
    <r>
      <t xml:space="preserve">  </t>
    </r>
    <r>
      <rPr>
        <b/>
        <sz val="11"/>
        <rFont val="宋体"/>
        <family val="0"/>
      </rPr>
      <t>农业农村</t>
    </r>
  </si>
  <si>
    <r>
      <t xml:space="preserve">    </t>
    </r>
    <r>
      <rPr>
        <sz val="11"/>
        <rFont val="宋体"/>
        <family val="0"/>
      </rPr>
      <t>农垦运行</t>
    </r>
  </si>
  <si>
    <r>
      <t xml:space="preserve">    </t>
    </r>
    <r>
      <rPr>
        <sz val="11"/>
        <rFont val="宋体"/>
        <family val="0"/>
      </rPr>
      <t>科技转化与推广服务</t>
    </r>
  </si>
  <si>
    <r>
      <t xml:space="preserve">    </t>
    </r>
    <r>
      <rPr>
        <sz val="11"/>
        <rFont val="宋体"/>
        <family val="0"/>
      </rPr>
      <t>病虫害控制</t>
    </r>
  </si>
  <si>
    <r>
      <t xml:space="preserve">    </t>
    </r>
    <r>
      <rPr>
        <sz val="11"/>
        <rFont val="宋体"/>
        <family val="0"/>
      </rPr>
      <t>农产品质量安全</t>
    </r>
  </si>
  <si>
    <r>
      <t xml:space="preserve">    </t>
    </r>
    <r>
      <rPr>
        <sz val="11"/>
        <rFont val="宋体"/>
        <family val="0"/>
      </rPr>
      <t>执法监管</t>
    </r>
  </si>
  <si>
    <r>
      <t xml:space="preserve">    </t>
    </r>
    <r>
      <rPr>
        <sz val="11"/>
        <rFont val="宋体"/>
        <family val="0"/>
      </rPr>
      <t>统计监测与信息服务</t>
    </r>
  </si>
  <si>
    <r>
      <t xml:space="preserve">    </t>
    </r>
    <r>
      <rPr>
        <sz val="11"/>
        <rFont val="宋体"/>
        <family val="0"/>
      </rPr>
      <t>行业业务管理</t>
    </r>
  </si>
  <si>
    <r>
      <t xml:space="preserve">    </t>
    </r>
    <r>
      <rPr>
        <sz val="11"/>
        <rFont val="宋体"/>
        <family val="0"/>
      </rPr>
      <t>对外交流与合作</t>
    </r>
  </si>
  <si>
    <r>
      <t xml:space="preserve">    </t>
    </r>
    <r>
      <rPr>
        <sz val="11"/>
        <rFont val="宋体"/>
        <family val="0"/>
      </rPr>
      <t>防灾救灾</t>
    </r>
  </si>
  <si>
    <r>
      <t xml:space="preserve">    </t>
    </r>
    <r>
      <rPr>
        <sz val="11"/>
        <rFont val="宋体"/>
        <family val="0"/>
      </rPr>
      <t>稳定农民收入补贴</t>
    </r>
  </si>
  <si>
    <r>
      <t xml:space="preserve">    </t>
    </r>
    <r>
      <rPr>
        <sz val="11"/>
        <rFont val="宋体"/>
        <family val="0"/>
      </rPr>
      <t>农业结构调整补贴</t>
    </r>
  </si>
  <si>
    <r>
      <t xml:space="preserve">    </t>
    </r>
    <r>
      <rPr>
        <sz val="11"/>
        <rFont val="宋体"/>
        <family val="0"/>
      </rPr>
      <t>农业生产发展</t>
    </r>
  </si>
  <si>
    <r>
      <t xml:space="preserve">    </t>
    </r>
    <r>
      <rPr>
        <sz val="11"/>
        <rFont val="宋体"/>
        <family val="0"/>
      </rPr>
      <t>农村合作经济</t>
    </r>
  </si>
  <si>
    <r>
      <t xml:space="preserve">    </t>
    </r>
    <r>
      <rPr>
        <sz val="11"/>
        <rFont val="宋体"/>
        <family val="0"/>
      </rPr>
      <t>农产品加工与促销</t>
    </r>
  </si>
  <si>
    <r>
      <t xml:space="preserve">    </t>
    </r>
    <r>
      <rPr>
        <sz val="11"/>
        <rFont val="宋体"/>
        <family val="0"/>
      </rPr>
      <t>农村社会事业</t>
    </r>
  </si>
  <si>
    <r>
      <t xml:space="preserve">    </t>
    </r>
    <r>
      <rPr>
        <sz val="11"/>
        <rFont val="宋体"/>
        <family val="0"/>
      </rPr>
      <t>农业资源保护修复与利用</t>
    </r>
  </si>
  <si>
    <r>
      <t xml:space="preserve">    </t>
    </r>
    <r>
      <rPr>
        <sz val="11"/>
        <rFont val="宋体"/>
        <family val="0"/>
      </rPr>
      <t>农村道路建设</t>
    </r>
  </si>
  <si>
    <r>
      <t xml:space="preserve">    </t>
    </r>
    <r>
      <rPr>
        <sz val="11"/>
        <rFont val="宋体"/>
        <family val="0"/>
      </rPr>
      <t>渔业发展</t>
    </r>
  </si>
  <si>
    <r>
      <t xml:space="preserve">    </t>
    </r>
    <r>
      <rPr>
        <sz val="11"/>
        <rFont val="宋体"/>
        <family val="0"/>
      </rPr>
      <t>对高校毕业生到基层任职补助</t>
    </r>
  </si>
  <si>
    <r>
      <t xml:space="preserve">    </t>
    </r>
    <r>
      <rPr>
        <sz val="11"/>
        <rFont val="宋体"/>
        <family val="0"/>
      </rPr>
      <t>农田建设</t>
    </r>
  </si>
  <si>
    <r>
      <t xml:space="preserve">    </t>
    </r>
    <r>
      <rPr>
        <sz val="11"/>
        <rFont val="宋体"/>
        <family val="0"/>
      </rPr>
      <t>其他农业农村支出</t>
    </r>
  </si>
  <si>
    <r>
      <t xml:space="preserve">  </t>
    </r>
    <r>
      <rPr>
        <b/>
        <sz val="11"/>
        <rFont val="宋体"/>
        <family val="0"/>
      </rPr>
      <t>林业和草原</t>
    </r>
  </si>
  <si>
    <r>
      <t xml:space="preserve">    </t>
    </r>
    <r>
      <rPr>
        <sz val="11"/>
        <rFont val="宋体"/>
        <family val="0"/>
      </rPr>
      <t>事业机构</t>
    </r>
  </si>
  <si>
    <r>
      <t xml:space="preserve">    </t>
    </r>
    <r>
      <rPr>
        <sz val="11"/>
        <rFont val="宋体"/>
        <family val="0"/>
      </rPr>
      <t>森林资源培育</t>
    </r>
  </si>
  <si>
    <r>
      <t xml:space="preserve">    </t>
    </r>
    <r>
      <rPr>
        <sz val="11"/>
        <rFont val="宋体"/>
        <family val="0"/>
      </rPr>
      <t>技术推广与转化</t>
    </r>
  </si>
  <si>
    <r>
      <t xml:space="preserve">    </t>
    </r>
    <r>
      <rPr>
        <sz val="11"/>
        <rFont val="宋体"/>
        <family val="0"/>
      </rPr>
      <t>森林资源管理</t>
    </r>
  </si>
  <si>
    <r>
      <t xml:space="preserve">    </t>
    </r>
    <r>
      <rPr>
        <sz val="11"/>
        <rFont val="宋体"/>
        <family val="0"/>
      </rPr>
      <t>森林生态效益补偿</t>
    </r>
  </si>
  <si>
    <r>
      <t xml:space="preserve">    </t>
    </r>
    <r>
      <rPr>
        <sz val="11"/>
        <rFont val="宋体"/>
        <family val="0"/>
      </rPr>
      <t>动植物保护</t>
    </r>
  </si>
  <si>
    <r>
      <t xml:space="preserve">    </t>
    </r>
    <r>
      <rPr>
        <sz val="11"/>
        <rFont val="宋体"/>
        <family val="0"/>
      </rPr>
      <t>湿地保护</t>
    </r>
  </si>
  <si>
    <r>
      <t xml:space="preserve">    </t>
    </r>
    <r>
      <rPr>
        <sz val="11"/>
        <rFont val="宋体"/>
        <family val="0"/>
      </rPr>
      <t>执法与监督</t>
    </r>
  </si>
  <si>
    <r>
      <t xml:space="preserve">    </t>
    </r>
    <r>
      <rPr>
        <sz val="11"/>
        <rFont val="宋体"/>
        <family val="0"/>
      </rPr>
      <t>防沙治沙</t>
    </r>
  </si>
  <si>
    <r>
      <t xml:space="preserve">    </t>
    </r>
    <r>
      <rPr>
        <sz val="11"/>
        <rFont val="宋体"/>
        <family val="0"/>
      </rPr>
      <t>对外合作与交流</t>
    </r>
  </si>
  <si>
    <r>
      <t xml:space="preserve">    </t>
    </r>
    <r>
      <rPr>
        <sz val="11"/>
        <rFont val="宋体"/>
        <family val="0"/>
      </rPr>
      <t>产业化管理</t>
    </r>
  </si>
  <si>
    <r>
      <t xml:space="preserve">    </t>
    </r>
    <r>
      <rPr>
        <sz val="11"/>
        <rFont val="宋体"/>
        <family val="0"/>
      </rPr>
      <t>信息管理</t>
    </r>
  </si>
  <si>
    <r>
      <t xml:space="preserve">    </t>
    </r>
    <r>
      <rPr>
        <sz val="11"/>
        <rFont val="宋体"/>
        <family val="0"/>
      </rPr>
      <t>林区公共支出</t>
    </r>
  </si>
  <si>
    <r>
      <t xml:space="preserve">    </t>
    </r>
    <r>
      <rPr>
        <sz val="11"/>
        <rFont val="宋体"/>
        <family val="0"/>
      </rPr>
      <t>贷款贴息</t>
    </r>
  </si>
  <si>
    <r>
      <t xml:space="preserve">    </t>
    </r>
    <r>
      <rPr>
        <sz val="11"/>
        <rFont val="宋体"/>
        <family val="0"/>
      </rPr>
      <t>林业草原防灾减灾</t>
    </r>
  </si>
  <si>
    <r>
      <t xml:space="preserve">    </t>
    </r>
    <r>
      <rPr>
        <sz val="11"/>
        <rFont val="宋体"/>
        <family val="0"/>
      </rPr>
      <t>草原管理</t>
    </r>
  </si>
  <si>
    <r>
      <t xml:space="preserve">    </t>
    </r>
    <r>
      <rPr>
        <sz val="11"/>
        <rFont val="宋体"/>
        <family val="0"/>
      </rPr>
      <t>其他林业和草原支出</t>
    </r>
  </si>
  <si>
    <r>
      <t xml:space="preserve">  </t>
    </r>
    <r>
      <rPr>
        <b/>
        <sz val="11"/>
        <rFont val="宋体"/>
        <family val="0"/>
      </rPr>
      <t>水利</t>
    </r>
  </si>
  <si>
    <r>
      <t xml:space="preserve">    </t>
    </r>
    <r>
      <rPr>
        <sz val="11"/>
        <rFont val="宋体"/>
        <family val="0"/>
      </rPr>
      <t>水利行业业务管理</t>
    </r>
  </si>
  <si>
    <r>
      <t xml:space="preserve">    </t>
    </r>
    <r>
      <rPr>
        <sz val="11"/>
        <rFont val="宋体"/>
        <family val="0"/>
      </rPr>
      <t>水利工程建设</t>
    </r>
  </si>
  <si>
    <r>
      <t xml:space="preserve">    </t>
    </r>
    <r>
      <rPr>
        <sz val="11"/>
        <rFont val="宋体"/>
        <family val="0"/>
      </rPr>
      <t>水利工程运行与维护</t>
    </r>
  </si>
  <si>
    <r>
      <t xml:space="preserve">    </t>
    </r>
    <r>
      <rPr>
        <sz val="11"/>
        <rFont val="宋体"/>
        <family val="0"/>
      </rPr>
      <t>长江黄河等流域管理</t>
    </r>
  </si>
  <si>
    <r>
      <t xml:space="preserve">    </t>
    </r>
    <r>
      <rPr>
        <sz val="11"/>
        <rFont val="宋体"/>
        <family val="0"/>
      </rPr>
      <t>水利前期工作</t>
    </r>
  </si>
  <si>
    <r>
      <t xml:space="preserve">    </t>
    </r>
    <r>
      <rPr>
        <sz val="11"/>
        <rFont val="宋体"/>
        <family val="0"/>
      </rPr>
      <t>水利执法监督</t>
    </r>
  </si>
  <si>
    <r>
      <t xml:space="preserve">    </t>
    </r>
    <r>
      <rPr>
        <sz val="11"/>
        <rFont val="宋体"/>
        <family val="0"/>
      </rPr>
      <t>水土保持</t>
    </r>
  </si>
  <si>
    <r>
      <t xml:space="preserve">    </t>
    </r>
    <r>
      <rPr>
        <sz val="11"/>
        <rFont val="宋体"/>
        <family val="0"/>
      </rPr>
      <t>水资源节约管理与保护</t>
    </r>
  </si>
  <si>
    <r>
      <t xml:space="preserve">    </t>
    </r>
    <r>
      <rPr>
        <sz val="11"/>
        <rFont val="宋体"/>
        <family val="0"/>
      </rPr>
      <t>水质监测</t>
    </r>
  </si>
  <si>
    <r>
      <t xml:space="preserve">    </t>
    </r>
    <r>
      <rPr>
        <sz val="11"/>
        <rFont val="宋体"/>
        <family val="0"/>
      </rPr>
      <t>水文测报</t>
    </r>
  </si>
  <si>
    <r>
      <t xml:space="preserve">    </t>
    </r>
    <r>
      <rPr>
        <sz val="11"/>
        <rFont val="宋体"/>
        <family val="0"/>
      </rPr>
      <t>防汛</t>
    </r>
  </si>
  <si>
    <r>
      <t xml:space="preserve">    </t>
    </r>
    <r>
      <rPr>
        <sz val="11"/>
        <rFont val="宋体"/>
        <family val="0"/>
      </rPr>
      <t>抗旱</t>
    </r>
  </si>
  <si>
    <r>
      <t xml:space="preserve">    </t>
    </r>
    <r>
      <rPr>
        <sz val="11"/>
        <rFont val="宋体"/>
        <family val="0"/>
      </rPr>
      <t>农村水利</t>
    </r>
  </si>
  <si>
    <r>
      <t xml:space="preserve">    </t>
    </r>
    <r>
      <rPr>
        <sz val="11"/>
        <rFont val="宋体"/>
        <family val="0"/>
      </rPr>
      <t>水利技术推广</t>
    </r>
  </si>
  <si>
    <r>
      <t xml:space="preserve">    </t>
    </r>
    <r>
      <rPr>
        <sz val="11"/>
        <rFont val="宋体"/>
        <family val="0"/>
      </rPr>
      <t>国际河流治理与管理</t>
    </r>
  </si>
  <si>
    <r>
      <t xml:space="preserve">    </t>
    </r>
    <r>
      <rPr>
        <sz val="11"/>
        <rFont val="宋体"/>
        <family val="0"/>
      </rPr>
      <t>江河湖库水系综合整治</t>
    </r>
  </si>
  <si>
    <r>
      <t xml:space="preserve">    </t>
    </r>
    <r>
      <rPr>
        <sz val="11"/>
        <rFont val="宋体"/>
        <family val="0"/>
      </rPr>
      <t>大中型水库移民后期扶持专项支出</t>
    </r>
  </si>
  <si>
    <r>
      <t xml:space="preserve">    </t>
    </r>
    <r>
      <rPr>
        <sz val="11"/>
        <rFont val="宋体"/>
        <family val="0"/>
      </rPr>
      <t>水利安全监督</t>
    </r>
  </si>
  <si>
    <r>
      <t xml:space="preserve">    </t>
    </r>
    <r>
      <rPr>
        <sz val="11"/>
        <rFont val="宋体"/>
        <family val="0"/>
      </rPr>
      <t>水利建设征地及移民支出</t>
    </r>
  </si>
  <si>
    <r>
      <t xml:space="preserve">    </t>
    </r>
    <r>
      <rPr>
        <sz val="11"/>
        <rFont val="宋体"/>
        <family val="0"/>
      </rPr>
      <t>农村人畜饮水</t>
    </r>
  </si>
  <si>
    <r>
      <t xml:space="preserve">    </t>
    </r>
    <r>
      <rPr>
        <sz val="11"/>
        <rFont val="宋体"/>
        <family val="0"/>
      </rPr>
      <t>南水北调工程建设</t>
    </r>
  </si>
  <si>
    <r>
      <t xml:space="preserve">    </t>
    </r>
    <r>
      <rPr>
        <sz val="11"/>
        <rFont val="宋体"/>
        <family val="0"/>
      </rPr>
      <t>南水北调工程管理</t>
    </r>
  </si>
  <si>
    <r>
      <t xml:space="preserve">    </t>
    </r>
    <r>
      <rPr>
        <sz val="11"/>
        <rFont val="宋体"/>
        <family val="0"/>
      </rPr>
      <t>其他水利支出</t>
    </r>
  </si>
  <si>
    <r>
      <t xml:space="preserve">  </t>
    </r>
    <r>
      <rPr>
        <b/>
        <sz val="11"/>
        <rFont val="宋体"/>
        <family val="0"/>
      </rPr>
      <t>巩固脱贫攻坚成果衔接乡村振兴</t>
    </r>
  </si>
  <si>
    <r>
      <t xml:space="preserve">    </t>
    </r>
    <r>
      <rPr>
        <sz val="11"/>
        <rFont val="宋体"/>
        <family val="0"/>
      </rPr>
      <t>农村基础设施建设</t>
    </r>
  </si>
  <si>
    <r>
      <t xml:space="preserve">    </t>
    </r>
    <r>
      <rPr>
        <sz val="11"/>
        <rFont val="宋体"/>
        <family val="0"/>
      </rPr>
      <t>生产发展</t>
    </r>
  </si>
  <si>
    <r>
      <t xml:space="preserve">    </t>
    </r>
    <r>
      <rPr>
        <sz val="11"/>
        <rFont val="宋体"/>
        <family val="0"/>
      </rPr>
      <t>社会发展</t>
    </r>
  </si>
  <si>
    <r>
      <t xml:space="preserve">    </t>
    </r>
    <r>
      <rPr>
        <sz val="11"/>
        <rFont val="宋体"/>
        <family val="0"/>
      </rPr>
      <t>贷款奖补和贴息</t>
    </r>
  </si>
  <si>
    <r>
      <t xml:space="preserve">    “</t>
    </r>
    <r>
      <rPr>
        <sz val="11"/>
        <rFont val="宋体"/>
        <family val="0"/>
      </rPr>
      <t>三西</t>
    </r>
    <r>
      <rPr>
        <sz val="11"/>
        <rFont val="Times New Roman"/>
        <family val="1"/>
      </rPr>
      <t>”</t>
    </r>
    <r>
      <rPr>
        <sz val="11"/>
        <rFont val="宋体"/>
        <family val="0"/>
      </rPr>
      <t>农业建设专项补助</t>
    </r>
  </si>
  <si>
    <r>
      <t xml:space="preserve">    </t>
    </r>
    <r>
      <rPr>
        <sz val="11"/>
        <rFont val="宋体"/>
        <family val="0"/>
      </rPr>
      <t>其他巩固脱贫衔接乡村振兴支出</t>
    </r>
  </si>
  <si>
    <r>
      <t xml:space="preserve">  </t>
    </r>
    <r>
      <rPr>
        <b/>
        <sz val="11"/>
        <rFont val="宋体"/>
        <family val="0"/>
      </rPr>
      <t>农村综合改革</t>
    </r>
  </si>
  <si>
    <r>
      <t xml:space="preserve">    </t>
    </r>
    <r>
      <rPr>
        <sz val="11"/>
        <rFont val="宋体"/>
        <family val="0"/>
      </rPr>
      <t>对村级公益事业建设的补助</t>
    </r>
  </si>
  <si>
    <r>
      <t xml:space="preserve">    </t>
    </r>
    <r>
      <rPr>
        <sz val="11"/>
        <rFont val="宋体"/>
        <family val="0"/>
      </rPr>
      <t>国有农场办社会职能改革补助</t>
    </r>
  </si>
  <si>
    <r>
      <t xml:space="preserve">    </t>
    </r>
    <r>
      <rPr>
        <sz val="11"/>
        <rFont val="宋体"/>
        <family val="0"/>
      </rPr>
      <t>对村民委员会和村党支部的补助</t>
    </r>
  </si>
  <si>
    <r>
      <t xml:space="preserve">    </t>
    </r>
    <r>
      <rPr>
        <sz val="11"/>
        <rFont val="宋体"/>
        <family val="0"/>
      </rPr>
      <t>对村集体经济组织的补助</t>
    </r>
  </si>
  <si>
    <r>
      <t xml:space="preserve">    </t>
    </r>
    <r>
      <rPr>
        <sz val="11"/>
        <rFont val="宋体"/>
        <family val="0"/>
      </rPr>
      <t>农村综合改革示范试点补助</t>
    </r>
  </si>
  <si>
    <r>
      <t xml:space="preserve">    </t>
    </r>
    <r>
      <rPr>
        <sz val="11"/>
        <rFont val="宋体"/>
        <family val="0"/>
      </rPr>
      <t>其他农村综合改革支出</t>
    </r>
  </si>
  <si>
    <r>
      <t xml:space="preserve">  </t>
    </r>
    <r>
      <rPr>
        <b/>
        <sz val="11"/>
        <rFont val="宋体"/>
        <family val="0"/>
      </rPr>
      <t>普惠金融发展支出</t>
    </r>
  </si>
  <si>
    <r>
      <t xml:space="preserve">    </t>
    </r>
    <r>
      <rPr>
        <sz val="11"/>
        <rFont val="宋体"/>
        <family val="0"/>
      </rPr>
      <t>支持农村金融机构</t>
    </r>
  </si>
  <si>
    <r>
      <t xml:space="preserve">    </t>
    </r>
    <r>
      <rPr>
        <sz val="11"/>
        <rFont val="宋体"/>
        <family val="0"/>
      </rPr>
      <t>农业保险保费补贴</t>
    </r>
  </si>
  <si>
    <r>
      <t xml:space="preserve">    </t>
    </r>
    <r>
      <rPr>
        <sz val="11"/>
        <rFont val="宋体"/>
        <family val="0"/>
      </rPr>
      <t>创业担保贷款贴息及奖补</t>
    </r>
  </si>
  <si>
    <r>
      <t xml:space="preserve">    </t>
    </r>
    <r>
      <rPr>
        <sz val="11"/>
        <rFont val="宋体"/>
        <family val="0"/>
      </rPr>
      <t>补充创业担保贷款基金</t>
    </r>
  </si>
  <si>
    <r>
      <t xml:space="preserve">    </t>
    </r>
    <r>
      <rPr>
        <sz val="11"/>
        <rFont val="宋体"/>
        <family val="0"/>
      </rPr>
      <t>其他普惠金融发展支出</t>
    </r>
  </si>
  <si>
    <r>
      <t xml:space="preserve">  </t>
    </r>
    <r>
      <rPr>
        <b/>
        <sz val="11"/>
        <rFont val="宋体"/>
        <family val="0"/>
      </rPr>
      <t>目标价格补贴</t>
    </r>
  </si>
  <si>
    <r>
      <t xml:space="preserve">    </t>
    </r>
    <r>
      <rPr>
        <sz val="11"/>
        <rFont val="宋体"/>
        <family val="0"/>
      </rPr>
      <t>棉花目标价格补贴</t>
    </r>
  </si>
  <si>
    <r>
      <t xml:space="preserve">    </t>
    </r>
    <r>
      <rPr>
        <sz val="11"/>
        <rFont val="宋体"/>
        <family val="0"/>
      </rPr>
      <t>其他目标价格补贴</t>
    </r>
  </si>
  <si>
    <r>
      <t xml:space="preserve">  </t>
    </r>
    <r>
      <rPr>
        <b/>
        <sz val="11"/>
        <rFont val="宋体"/>
        <family val="0"/>
      </rPr>
      <t>其他农林水支出</t>
    </r>
    <r>
      <rPr>
        <b/>
        <sz val="11"/>
        <rFont val="Times New Roman"/>
        <family val="1"/>
      </rPr>
      <t>(</t>
    </r>
    <r>
      <rPr>
        <b/>
        <sz val="11"/>
        <rFont val="宋体"/>
        <family val="0"/>
      </rPr>
      <t>款</t>
    </r>
    <r>
      <rPr>
        <b/>
        <sz val="11"/>
        <rFont val="Times New Roman"/>
        <family val="1"/>
      </rPr>
      <t>)</t>
    </r>
  </si>
  <si>
    <r>
      <t xml:space="preserve">    </t>
    </r>
    <r>
      <rPr>
        <sz val="11"/>
        <rFont val="宋体"/>
        <family val="0"/>
      </rPr>
      <t>化解其他公益性乡村债务支出</t>
    </r>
  </si>
  <si>
    <r>
      <t xml:space="preserve">    </t>
    </r>
    <r>
      <rPr>
        <sz val="11"/>
        <rFont val="宋体"/>
        <family val="0"/>
      </rPr>
      <t>其他农林水支出</t>
    </r>
    <r>
      <rPr>
        <sz val="11"/>
        <rFont val="Times New Roman"/>
        <family val="1"/>
      </rPr>
      <t>(</t>
    </r>
    <r>
      <rPr>
        <sz val="11"/>
        <rFont val="宋体"/>
        <family val="0"/>
      </rPr>
      <t>项</t>
    </r>
    <r>
      <rPr>
        <sz val="11"/>
        <rFont val="Times New Roman"/>
        <family val="1"/>
      </rPr>
      <t>)</t>
    </r>
  </si>
  <si>
    <r>
      <rPr>
        <b/>
        <sz val="11"/>
        <rFont val="宋体"/>
        <family val="0"/>
      </rPr>
      <t>交通运输支出</t>
    </r>
  </si>
  <si>
    <r>
      <t xml:space="preserve">  </t>
    </r>
    <r>
      <rPr>
        <b/>
        <sz val="11"/>
        <rFont val="宋体"/>
        <family val="0"/>
      </rPr>
      <t>公路水路运输</t>
    </r>
  </si>
  <si>
    <r>
      <t xml:space="preserve">    </t>
    </r>
    <r>
      <rPr>
        <sz val="11"/>
        <rFont val="宋体"/>
        <family val="0"/>
      </rPr>
      <t>公路建设</t>
    </r>
  </si>
  <si>
    <r>
      <t xml:space="preserve">    </t>
    </r>
    <r>
      <rPr>
        <sz val="11"/>
        <rFont val="宋体"/>
        <family val="0"/>
      </rPr>
      <t>公路养护</t>
    </r>
  </si>
  <si>
    <r>
      <t xml:space="preserve">    </t>
    </r>
    <r>
      <rPr>
        <sz val="11"/>
        <rFont val="宋体"/>
        <family val="0"/>
      </rPr>
      <t>交通运输信息化建设</t>
    </r>
  </si>
  <si>
    <r>
      <t xml:space="preserve">    </t>
    </r>
    <r>
      <rPr>
        <sz val="11"/>
        <rFont val="宋体"/>
        <family val="0"/>
      </rPr>
      <t>公路和运输安全</t>
    </r>
  </si>
  <si>
    <r>
      <t xml:space="preserve">    </t>
    </r>
    <r>
      <rPr>
        <sz val="11"/>
        <rFont val="宋体"/>
        <family val="0"/>
      </rPr>
      <t>公路还贷专项</t>
    </r>
  </si>
  <si>
    <r>
      <t xml:space="preserve">    </t>
    </r>
    <r>
      <rPr>
        <sz val="11"/>
        <rFont val="宋体"/>
        <family val="0"/>
      </rPr>
      <t>公路运输管理</t>
    </r>
  </si>
  <si>
    <r>
      <t xml:space="preserve">    </t>
    </r>
    <r>
      <rPr>
        <sz val="11"/>
        <rFont val="宋体"/>
        <family val="0"/>
      </rPr>
      <t>公路和运输技术标准化建设</t>
    </r>
  </si>
  <si>
    <r>
      <t xml:space="preserve">    </t>
    </r>
    <r>
      <rPr>
        <sz val="11"/>
        <rFont val="宋体"/>
        <family val="0"/>
      </rPr>
      <t>港口设施</t>
    </r>
  </si>
  <si>
    <r>
      <t xml:space="preserve">    </t>
    </r>
    <r>
      <rPr>
        <sz val="11"/>
        <rFont val="宋体"/>
        <family val="0"/>
      </rPr>
      <t>航道维护</t>
    </r>
  </si>
  <si>
    <r>
      <t xml:space="preserve">    </t>
    </r>
    <r>
      <rPr>
        <sz val="11"/>
        <rFont val="宋体"/>
        <family val="0"/>
      </rPr>
      <t>船舶检验</t>
    </r>
  </si>
  <si>
    <r>
      <t xml:space="preserve">    </t>
    </r>
    <r>
      <rPr>
        <sz val="11"/>
        <rFont val="宋体"/>
        <family val="0"/>
      </rPr>
      <t>救助打捞</t>
    </r>
  </si>
  <si>
    <r>
      <t xml:space="preserve">    </t>
    </r>
    <r>
      <rPr>
        <sz val="11"/>
        <rFont val="宋体"/>
        <family val="0"/>
      </rPr>
      <t>内河运输</t>
    </r>
  </si>
  <si>
    <r>
      <t xml:space="preserve">    </t>
    </r>
    <r>
      <rPr>
        <sz val="11"/>
        <rFont val="宋体"/>
        <family val="0"/>
      </rPr>
      <t>远洋运输</t>
    </r>
  </si>
  <si>
    <r>
      <t xml:space="preserve">    </t>
    </r>
    <r>
      <rPr>
        <sz val="11"/>
        <rFont val="宋体"/>
        <family val="0"/>
      </rPr>
      <t>海事管理</t>
    </r>
  </si>
  <si>
    <r>
      <t xml:space="preserve">    </t>
    </r>
    <r>
      <rPr>
        <sz val="11"/>
        <rFont val="宋体"/>
        <family val="0"/>
      </rPr>
      <t>航标事业发展支出</t>
    </r>
  </si>
  <si>
    <r>
      <t xml:space="preserve">    </t>
    </r>
    <r>
      <rPr>
        <sz val="11"/>
        <rFont val="宋体"/>
        <family val="0"/>
      </rPr>
      <t>水路运输管理支出</t>
    </r>
  </si>
  <si>
    <r>
      <t xml:space="preserve">    </t>
    </r>
    <r>
      <rPr>
        <sz val="11"/>
        <rFont val="宋体"/>
        <family val="0"/>
      </rPr>
      <t>口岸建设</t>
    </r>
  </si>
  <si>
    <r>
      <t xml:space="preserve">    </t>
    </r>
    <r>
      <rPr>
        <sz val="11"/>
        <rFont val="宋体"/>
        <family val="0"/>
      </rPr>
      <t>其他公路水路运输支出</t>
    </r>
  </si>
  <si>
    <r>
      <t xml:space="preserve">  </t>
    </r>
    <r>
      <rPr>
        <b/>
        <sz val="11"/>
        <rFont val="宋体"/>
        <family val="0"/>
      </rPr>
      <t>铁路运输</t>
    </r>
  </si>
  <si>
    <r>
      <t xml:space="preserve">    </t>
    </r>
    <r>
      <rPr>
        <sz val="11"/>
        <rFont val="宋体"/>
        <family val="0"/>
      </rPr>
      <t>铁路路网建设</t>
    </r>
  </si>
  <si>
    <r>
      <t xml:space="preserve">    </t>
    </r>
    <r>
      <rPr>
        <sz val="11"/>
        <rFont val="宋体"/>
        <family val="0"/>
      </rPr>
      <t>铁路还贷专项</t>
    </r>
  </si>
  <si>
    <r>
      <t xml:space="preserve">    </t>
    </r>
    <r>
      <rPr>
        <sz val="11"/>
        <rFont val="宋体"/>
        <family val="0"/>
      </rPr>
      <t>铁路安全</t>
    </r>
  </si>
  <si>
    <r>
      <t xml:space="preserve">    </t>
    </r>
    <r>
      <rPr>
        <sz val="11"/>
        <rFont val="宋体"/>
        <family val="0"/>
      </rPr>
      <t>铁路专项运输</t>
    </r>
  </si>
  <si>
    <r>
      <t xml:space="preserve">    </t>
    </r>
    <r>
      <rPr>
        <sz val="11"/>
        <rFont val="宋体"/>
        <family val="0"/>
      </rPr>
      <t>行业监管</t>
    </r>
  </si>
  <si>
    <r>
      <t xml:space="preserve">    </t>
    </r>
    <r>
      <rPr>
        <sz val="11"/>
        <rFont val="宋体"/>
        <family val="0"/>
      </rPr>
      <t>其他铁路运输支出</t>
    </r>
  </si>
  <si>
    <r>
      <t xml:space="preserve">  </t>
    </r>
    <r>
      <rPr>
        <b/>
        <sz val="11"/>
        <rFont val="宋体"/>
        <family val="0"/>
      </rPr>
      <t>民用航空运输</t>
    </r>
  </si>
  <si>
    <r>
      <t xml:space="preserve">    </t>
    </r>
    <r>
      <rPr>
        <sz val="11"/>
        <rFont val="宋体"/>
        <family val="0"/>
      </rPr>
      <t>机场建设</t>
    </r>
  </si>
  <si>
    <r>
      <t xml:space="preserve">    </t>
    </r>
    <r>
      <rPr>
        <sz val="11"/>
        <rFont val="宋体"/>
        <family val="0"/>
      </rPr>
      <t>空管系统建设</t>
    </r>
  </si>
  <si>
    <r>
      <t xml:space="preserve">    </t>
    </r>
    <r>
      <rPr>
        <sz val="11"/>
        <rFont val="宋体"/>
        <family val="0"/>
      </rPr>
      <t>民航还贷专项支出</t>
    </r>
  </si>
  <si>
    <r>
      <t xml:space="preserve">    </t>
    </r>
    <r>
      <rPr>
        <sz val="11"/>
        <rFont val="宋体"/>
        <family val="0"/>
      </rPr>
      <t>民用航空安全</t>
    </r>
  </si>
  <si>
    <r>
      <t xml:space="preserve">    </t>
    </r>
    <r>
      <rPr>
        <sz val="11"/>
        <rFont val="宋体"/>
        <family val="0"/>
      </rPr>
      <t>民航专项运输</t>
    </r>
  </si>
  <si>
    <r>
      <t xml:space="preserve">    </t>
    </r>
    <r>
      <rPr>
        <sz val="11"/>
        <rFont val="宋体"/>
        <family val="0"/>
      </rPr>
      <t>其他民用航空运输支出</t>
    </r>
  </si>
  <si>
    <r>
      <t xml:space="preserve">  </t>
    </r>
    <r>
      <rPr>
        <b/>
        <sz val="11"/>
        <rFont val="宋体"/>
        <family val="0"/>
      </rPr>
      <t>邮政业支出</t>
    </r>
  </si>
  <si>
    <r>
      <t xml:space="preserve">    </t>
    </r>
    <r>
      <rPr>
        <sz val="11"/>
        <rFont val="宋体"/>
        <family val="0"/>
      </rPr>
      <t>邮政普遍服务与特殊服务</t>
    </r>
  </si>
  <si>
    <r>
      <t xml:space="preserve">    </t>
    </r>
    <r>
      <rPr>
        <sz val="11"/>
        <rFont val="宋体"/>
        <family val="0"/>
      </rPr>
      <t>其他邮政业支出</t>
    </r>
  </si>
  <si>
    <r>
      <t xml:space="preserve">  </t>
    </r>
    <r>
      <rPr>
        <b/>
        <sz val="11"/>
        <rFont val="宋体"/>
        <family val="0"/>
      </rPr>
      <t>车辆购置税支出</t>
    </r>
  </si>
  <si>
    <r>
      <t xml:space="preserve">    </t>
    </r>
    <r>
      <rPr>
        <sz val="11"/>
        <rFont val="宋体"/>
        <family val="0"/>
      </rPr>
      <t>车辆购置税用于公路等基础设施建设支出</t>
    </r>
  </si>
  <si>
    <r>
      <t xml:space="preserve">    </t>
    </r>
    <r>
      <rPr>
        <sz val="11"/>
        <rFont val="宋体"/>
        <family val="0"/>
      </rPr>
      <t>车辆购置税用于农村公路建设支出</t>
    </r>
  </si>
  <si>
    <r>
      <t xml:space="preserve">    </t>
    </r>
    <r>
      <rPr>
        <sz val="11"/>
        <rFont val="宋体"/>
        <family val="0"/>
      </rPr>
      <t>车辆购置税用于老旧汽车报废更新补贴</t>
    </r>
  </si>
  <si>
    <r>
      <t xml:space="preserve">    </t>
    </r>
    <r>
      <rPr>
        <sz val="11"/>
        <rFont val="宋体"/>
        <family val="0"/>
      </rPr>
      <t>车辆购置税其他支出</t>
    </r>
  </si>
  <si>
    <r>
      <t xml:space="preserve">  </t>
    </r>
    <r>
      <rPr>
        <b/>
        <sz val="11"/>
        <rFont val="宋体"/>
        <family val="0"/>
      </rPr>
      <t>其他交通运输支出</t>
    </r>
    <r>
      <rPr>
        <b/>
        <sz val="11"/>
        <rFont val="Times New Roman"/>
        <family val="1"/>
      </rPr>
      <t>(</t>
    </r>
    <r>
      <rPr>
        <b/>
        <sz val="11"/>
        <rFont val="宋体"/>
        <family val="0"/>
      </rPr>
      <t>款</t>
    </r>
    <r>
      <rPr>
        <b/>
        <sz val="11"/>
        <rFont val="Times New Roman"/>
        <family val="1"/>
      </rPr>
      <t>)</t>
    </r>
  </si>
  <si>
    <r>
      <t xml:space="preserve">    </t>
    </r>
    <r>
      <rPr>
        <sz val="11"/>
        <rFont val="宋体"/>
        <family val="0"/>
      </rPr>
      <t>公共交通运营补助</t>
    </r>
  </si>
  <si>
    <r>
      <t xml:space="preserve">    </t>
    </r>
    <r>
      <rPr>
        <sz val="11"/>
        <rFont val="宋体"/>
        <family val="0"/>
      </rPr>
      <t>其他交通运输支出</t>
    </r>
    <r>
      <rPr>
        <sz val="11"/>
        <rFont val="Times New Roman"/>
        <family val="1"/>
      </rPr>
      <t>(</t>
    </r>
    <r>
      <rPr>
        <sz val="11"/>
        <rFont val="宋体"/>
        <family val="0"/>
      </rPr>
      <t>项</t>
    </r>
    <r>
      <rPr>
        <sz val="11"/>
        <rFont val="Times New Roman"/>
        <family val="1"/>
      </rPr>
      <t>)</t>
    </r>
  </si>
  <si>
    <r>
      <rPr>
        <b/>
        <sz val="11"/>
        <rFont val="宋体"/>
        <family val="0"/>
      </rPr>
      <t>资源勘探工业信息等支出</t>
    </r>
  </si>
  <si>
    <r>
      <t xml:space="preserve">  </t>
    </r>
    <r>
      <rPr>
        <b/>
        <sz val="11"/>
        <rFont val="宋体"/>
        <family val="0"/>
      </rPr>
      <t>资源勘探开发</t>
    </r>
  </si>
  <si>
    <r>
      <t xml:space="preserve">    </t>
    </r>
    <r>
      <rPr>
        <sz val="11"/>
        <rFont val="宋体"/>
        <family val="0"/>
      </rPr>
      <t>煤炭勘探开采和洗选</t>
    </r>
  </si>
  <si>
    <r>
      <t xml:space="preserve">    </t>
    </r>
    <r>
      <rPr>
        <sz val="11"/>
        <rFont val="宋体"/>
        <family val="0"/>
      </rPr>
      <t>石油和天然气勘探开采</t>
    </r>
  </si>
  <si>
    <r>
      <t xml:space="preserve">    </t>
    </r>
    <r>
      <rPr>
        <sz val="11"/>
        <rFont val="宋体"/>
        <family val="0"/>
      </rPr>
      <t>黑色金属矿勘探和采选</t>
    </r>
  </si>
  <si>
    <r>
      <t xml:space="preserve">    </t>
    </r>
    <r>
      <rPr>
        <sz val="11"/>
        <rFont val="宋体"/>
        <family val="0"/>
      </rPr>
      <t>有色金属矿勘探和采选</t>
    </r>
  </si>
  <si>
    <r>
      <t xml:space="preserve">    </t>
    </r>
    <r>
      <rPr>
        <sz val="11"/>
        <rFont val="宋体"/>
        <family val="0"/>
      </rPr>
      <t>非金属矿勘探和采选</t>
    </r>
  </si>
  <si>
    <r>
      <t xml:space="preserve">    </t>
    </r>
    <r>
      <rPr>
        <sz val="11"/>
        <rFont val="宋体"/>
        <family val="0"/>
      </rPr>
      <t>其他资源勘探业支出</t>
    </r>
  </si>
  <si>
    <r>
      <t xml:space="preserve">  </t>
    </r>
    <r>
      <rPr>
        <b/>
        <sz val="11"/>
        <rFont val="宋体"/>
        <family val="0"/>
      </rPr>
      <t>制造业</t>
    </r>
  </si>
  <si>
    <r>
      <t xml:space="preserve">    </t>
    </r>
    <r>
      <rPr>
        <sz val="11"/>
        <rFont val="宋体"/>
        <family val="0"/>
      </rPr>
      <t>纺织业</t>
    </r>
  </si>
  <si>
    <r>
      <t xml:space="preserve">    </t>
    </r>
    <r>
      <rPr>
        <sz val="11"/>
        <rFont val="宋体"/>
        <family val="0"/>
      </rPr>
      <t>医药制造业</t>
    </r>
  </si>
  <si>
    <r>
      <t xml:space="preserve">    </t>
    </r>
    <r>
      <rPr>
        <sz val="11"/>
        <rFont val="宋体"/>
        <family val="0"/>
      </rPr>
      <t>非金属矿物制品业</t>
    </r>
  </si>
  <si>
    <r>
      <t xml:space="preserve">    </t>
    </r>
    <r>
      <rPr>
        <sz val="11"/>
        <rFont val="宋体"/>
        <family val="0"/>
      </rPr>
      <t>通信设备、计算机及其他电子设备制造业</t>
    </r>
  </si>
  <si>
    <r>
      <t xml:space="preserve">    </t>
    </r>
    <r>
      <rPr>
        <sz val="11"/>
        <rFont val="宋体"/>
        <family val="0"/>
      </rPr>
      <t>交通运输设备制造业</t>
    </r>
  </si>
  <si>
    <r>
      <t xml:space="preserve">    </t>
    </r>
    <r>
      <rPr>
        <sz val="11"/>
        <rFont val="宋体"/>
        <family val="0"/>
      </rPr>
      <t>电气机械及器材制造业</t>
    </r>
  </si>
  <si>
    <r>
      <t xml:space="preserve">    </t>
    </r>
    <r>
      <rPr>
        <sz val="11"/>
        <rFont val="宋体"/>
        <family val="0"/>
      </rPr>
      <t>工艺品及其他制造业</t>
    </r>
  </si>
  <si>
    <r>
      <t xml:space="preserve">    </t>
    </r>
    <r>
      <rPr>
        <sz val="11"/>
        <rFont val="宋体"/>
        <family val="0"/>
      </rPr>
      <t>石油加工、炼焦及核燃料加工业</t>
    </r>
  </si>
  <si>
    <r>
      <t xml:space="preserve">    </t>
    </r>
    <r>
      <rPr>
        <sz val="11"/>
        <rFont val="宋体"/>
        <family val="0"/>
      </rPr>
      <t>化学原料及化学制品制造业</t>
    </r>
  </si>
  <si>
    <r>
      <t xml:space="preserve">    </t>
    </r>
    <r>
      <rPr>
        <sz val="11"/>
        <rFont val="宋体"/>
        <family val="0"/>
      </rPr>
      <t>黑色金属冶炼及压延加工业</t>
    </r>
  </si>
  <si>
    <r>
      <t xml:space="preserve">    </t>
    </r>
    <r>
      <rPr>
        <sz val="11"/>
        <rFont val="宋体"/>
        <family val="0"/>
      </rPr>
      <t>有色金属冶炼及压延加工业</t>
    </r>
  </si>
  <si>
    <r>
      <t xml:space="preserve">    </t>
    </r>
    <r>
      <rPr>
        <sz val="11"/>
        <rFont val="宋体"/>
        <family val="0"/>
      </rPr>
      <t>其他制造业支出</t>
    </r>
  </si>
  <si>
    <r>
      <t xml:space="preserve">  </t>
    </r>
    <r>
      <rPr>
        <b/>
        <sz val="11"/>
        <rFont val="宋体"/>
        <family val="0"/>
      </rPr>
      <t>建筑业</t>
    </r>
  </si>
  <si>
    <r>
      <t xml:space="preserve">    </t>
    </r>
    <r>
      <rPr>
        <sz val="11"/>
        <rFont val="宋体"/>
        <family val="0"/>
      </rPr>
      <t>其他建筑业支出</t>
    </r>
  </si>
  <si>
    <r>
      <t xml:space="preserve">  </t>
    </r>
    <r>
      <rPr>
        <b/>
        <sz val="11"/>
        <rFont val="宋体"/>
        <family val="0"/>
      </rPr>
      <t>工业和信息产业监管</t>
    </r>
  </si>
  <si>
    <r>
      <t xml:space="preserve">    </t>
    </r>
    <r>
      <rPr>
        <sz val="11"/>
        <rFont val="宋体"/>
        <family val="0"/>
      </rPr>
      <t>战备应急</t>
    </r>
  </si>
  <si>
    <r>
      <t xml:space="preserve">    </t>
    </r>
    <r>
      <rPr>
        <sz val="11"/>
        <rFont val="宋体"/>
        <family val="0"/>
      </rPr>
      <t>专用通信</t>
    </r>
  </si>
  <si>
    <r>
      <t xml:space="preserve">    </t>
    </r>
    <r>
      <rPr>
        <sz val="11"/>
        <rFont val="宋体"/>
        <family val="0"/>
      </rPr>
      <t>无线电及信息通信监管</t>
    </r>
  </si>
  <si>
    <r>
      <t xml:space="preserve">    </t>
    </r>
    <r>
      <rPr>
        <sz val="11"/>
        <rFont val="宋体"/>
        <family val="0"/>
      </rPr>
      <t>工程建设及运行维护</t>
    </r>
  </si>
  <si>
    <r>
      <t xml:space="preserve">    </t>
    </r>
    <r>
      <rPr>
        <sz val="11"/>
        <rFont val="宋体"/>
        <family val="0"/>
      </rPr>
      <t>产业发展</t>
    </r>
  </si>
  <si>
    <r>
      <t xml:space="preserve">    </t>
    </r>
    <r>
      <rPr>
        <sz val="11"/>
        <rFont val="宋体"/>
        <family val="0"/>
      </rPr>
      <t>其他工业和信息产业监管支出</t>
    </r>
  </si>
  <si>
    <r>
      <t xml:space="preserve">  </t>
    </r>
    <r>
      <rPr>
        <b/>
        <sz val="11"/>
        <rFont val="宋体"/>
        <family val="0"/>
      </rPr>
      <t>国有资产监管</t>
    </r>
  </si>
  <si>
    <r>
      <t xml:space="preserve">    </t>
    </r>
    <r>
      <rPr>
        <sz val="11"/>
        <rFont val="宋体"/>
        <family val="0"/>
      </rPr>
      <t>国有企业监事会专项</t>
    </r>
  </si>
  <si>
    <r>
      <t xml:space="preserve">    </t>
    </r>
    <r>
      <rPr>
        <sz val="11"/>
        <rFont val="宋体"/>
        <family val="0"/>
      </rPr>
      <t>中央企业专项管理</t>
    </r>
  </si>
  <si>
    <r>
      <t xml:space="preserve">    </t>
    </r>
    <r>
      <rPr>
        <sz val="11"/>
        <rFont val="宋体"/>
        <family val="0"/>
      </rPr>
      <t>其他国有资产监管支出</t>
    </r>
  </si>
  <si>
    <r>
      <t xml:space="preserve">  </t>
    </r>
    <r>
      <rPr>
        <b/>
        <sz val="11"/>
        <rFont val="宋体"/>
        <family val="0"/>
      </rPr>
      <t>支持中小企业发展和管理支出</t>
    </r>
  </si>
  <si>
    <r>
      <t xml:space="preserve">    </t>
    </r>
    <r>
      <rPr>
        <sz val="11"/>
        <rFont val="宋体"/>
        <family val="0"/>
      </rPr>
      <t>科技型中小企业技术创新基金</t>
    </r>
  </si>
  <si>
    <r>
      <t xml:space="preserve">    </t>
    </r>
    <r>
      <rPr>
        <sz val="11"/>
        <rFont val="宋体"/>
        <family val="0"/>
      </rPr>
      <t>中小企业发展专项</t>
    </r>
  </si>
  <si>
    <r>
      <t xml:space="preserve">    </t>
    </r>
    <r>
      <rPr>
        <sz val="11"/>
        <rFont val="宋体"/>
        <family val="0"/>
      </rPr>
      <t>减免房租补贴</t>
    </r>
  </si>
  <si>
    <r>
      <t xml:space="preserve">    </t>
    </r>
    <r>
      <rPr>
        <sz val="11"/>
        <rFont val="宋体"/>
        <family val="0"/>
      </rPr>
      <t>其他支持中小企业发展和管理支出</t>
    </r>
  </si>
  <si>
    <r>
      <t xml:space="preserve">  </t>
    </r>
    <r>
      <rPr>
        <b/>
        <sz val="11"/>
        <rFont val="宋体"/>
        <family val="0"/>
      </rPr>
      <t>其他资源勘探工业信息等支出</t>
    </r>
    <r>
      <rPr>
        <b/>
        <sz val="11"/>
        <rFont val="Times New Roman"/>
        <family val="1"/>
      </rPr>
      <t>(</t>
    </r>
    <r>
      <rPr>
        <b/>
        <sz val="11"/>
        <rFont val="宋体"/>
        <family val="0"/>
      </rPr>
      <t>款</t>
    </r>
    <r>
      <rPr>
        <b/>
        <sz val="11"/>
        <rFont val="Times New Roman"/>
        <family val="1"/>
      </rPr>
      <t>)</t>
    </r>
  </si>
  <si>
    <r>
      <t xml:space="preserve">    </t>
    </r>
    <r>
      <rPr>
        <sz val="11"/>
        <rFont val="宋体"/>
        <family val="0"/>
      </rPr>
      <t>黄金事务</t>
    </r>
  </si>
  <si>
    <r>
      <t xml:space="preserve">    </t>
    </r>
    <r>
      <rPr>
        <sz val="11"/>
        <rFont val="宋体"/>
        <family val="0"/>
      </rPr>
      <t>技术改造支出</t>
    </r>
  </si>
  <si>
    <r>
      <t xml:space="preserve">    </t>
    </r>
    <r>
      <rPr>
        <sz val="11"/>
        <rFont val="宋体"/>
        <family val="0"/>
      </rPr>
      <t>中药材扶持资金支出</t>
    </r>
  </si>
  <si>
    <r>
      <t xml:space="preserve">    </t>
    </r>
    <r>
      <rPr>
        <sz val="11"/>
        <rFont val="宋体"/>
        <family val="0"/>
      </rPr>
      <t>重点产业振兴和技术改造项目贷款贴息</t>
    </r>
  </si>
  <si>
    <r>
      <t xml:space="preserve">    </t>
    </r>
    <r>
      <rPr>
        <sz val="11"/>
        <rFont val="宋体"/>
        <family val="0"/>
      </rPr>
      <t>其他资源勘探工业信息等支出</t>
    </r>
    <r>
      <rPr>
        <sz val="11"/>
        <rFont val="Times New Roman"/>
        <family val="1"/>
      </rPr>
      <t>(</t>
    </r>
    <r>
      <rPr>
        <sz val="11"/>
        <rFont val="宋体"/>
        <family val="0"/>
      </rPr>
      <t>项</t>
    </r>
    <r>
      <rPr>
        <sz val="11"/>
        <rFont val="Times New Roman"/>
        <family val="1"/>
      </rPr>
      <t>)</t>
    </r>
  </si>
  <si>
    <r>
      <rPr>
        <b/>
        <sz val="11"/>
        <rFont val="宋体"/>
        <family val="0"/>
      </rPr>
      <t>商业服务业等支出</t>
    </r>
  </si>
  <si>
    <r>
      <t xml:space="preserve">  </t>
    </r>
    <r>
      <rPr>
        <b/>
        <sz val="11"/>
        <rFont val="宋体"/>
        <family val="0"/>
      </rPr>
      <t>商业流通事务</t>
    </r>
  </si>
  <si>
    <r>
      <t xml:space="preserve">    </t>
    </r>
    <r>
      <rPr>
        <sz val="11"/>
        <rFont val="宋体"/>
        <family val="0"/>
      </rPr>
      <t>食品流通安全补贴</t>
    </r>
  </si>
  <si>
    <r>
      <t xml:space="preserve">    </t>
    </r>
    <r>
      <rPr>
        <sz val="11"/>
        <rFont val="宋体"/>
        <family val="0"/>
      </rPr>
      <t>市场监测及信息管理</t>
    </r>
  </si>
  <si>
    <r>
      <t xml:space="preserve">    </t>
    </r>
    <r>
      <rPr>
        <sz val="11"/>
        <rFont val="宋体"/>
        <family val="0"/>
      </rPr>
      <t>民贸企业补贴</t>
    </r>
  </si>
  <si>
    <r>
      <t xml:space="preserve">    </t>
    </r>
    <r>
      <rPr>
        <sz val="11"/>
        <rFont val="宋体"/>
        <family val="0"/>
      </rPr>
      <t>民贸民品贷款贴息</t>
    </r>
  </si>
  <si>
    <r>
      <t xml:space="preserve">    </t>
    </r>
    <r>
      <rPr>
        <sz val="11"/>
        <rFont val="宋体"/>
        <family val="0"/>
      </rPr>
      <t>其他商业流通事务支出</t>
    </r>
  </si>
  <si>
    <r>
      <t xml:space="preserve">  </t>
    </r>
    <r>
      <rPr>
        <b/>
        <sz val="11"/>
        <rFont val="宋体"/>
        <family val="0"/>
      </rPr>
      <t>涉外发展服务支出</t>
    </r>
  </si>
  <si>
    <r>
      <t xml:space="preserve">    </t>
    </r>
    <r>
      <rPr>
        <sz val="11"/>
        <rFont val="宋体"/>
        <family val="0"/>
      </rPr>
      <t>外商投资环境建设补助资金</t>
    </r>
  </si>
  <si>
    <r>
      <t xml:space="preserve">    </t>
    </r>
    <r>
      <rPr>
        <sz val="11"/>
        <rFont val="宋体"/>
        <family val="0"/>
      </rPr>
      <t>其他涉外发展服务支出</t>
    </r>
  </si>
  <si>
    <r>
      <t xml:space="preserve">  </t>
    </r>
    <r>
      <rPr>
        <b/>
        <sz val="11"/>
        <rFont val="宋体"/>
        <family val="0"/>
      </rPr>
      <t>其他商业服务业等支出</t>
    </r>
    <r>
      <rPr>
        <b/>
        <sz val="11"/>
        <rFont val="Times New Roman"/>
        <family val="1"/>
      </rPr>
      <t>(</t>
    </r>
    <r>
      <rPr>
        <b/>
        <sz val="11"/>
        <rFont val="宋体"/>
        <family val="0"/>
      </rPr>
      <t>款</t>
    </r>
    <r>
      <rPr>
        <b/>
        <sz val="11"/>
        <rFont val="Times New Roman"/>
        <family val="1"/>
      </rPr>
      <t>)</t>
    </r>
  </si>
  <si>
    <r>
      <t xml:space="preserve">    </t>
    </r>
    <r>
      <rPr>
        <sz val="11"/>
        <rFont val="宋体"/>
        <family val="0"/>
      </rPr>
      <t>服务业基础设施建设</t>
    </r>
  </si>
  <si>
    <r>
      <t xml:space="preserve">    </t>
    </r>
    <r>
      <rPr>
        <sz val="11"/>
        <rFont val="宋体"/>
        <family val="0"/>
      </rPr>
      <t>其他商业服务业等支出</t>
    </r>
    <r>
      <rPr>
        <sz val="11"/>
        <rFont val="Times New Roman"/>
        <family val="1"/>
      </rPr>
      <t>(</t>
    </r>
    <r>
      <rPr>
        <sz val="11"/>
        <rFont val="宋体"/>
        <family val="0"/>
      </rPr>
      <t>项</t>
    </r>
    <r>
      <rPr>
        <sz val="11"/>
        <rFont val="Times New Roman"/>
        <family val="1"/>
      </rPr>
      <t>)</t>
    </r>
  </si>
  <si>
    <r>
      <rPr>
        <b/>
        <sz val="11"/>
        <rFont val="宋体"/>
        <family val="0"/>
      </rPr>
      <t>金融支出</t>
    </r>
  </si>
  <si>
    <r>
      <t xml:space="preserve">  </t>
    </r>
    <r>
      <rPr>
        <b/>
        <sz val="11"/>
        <rFont val="宋体"/>
        <family val="0"/>
      </rPr>
      <t>金融部门行政支出</t>
    </r>
  </si>
  <si>
    <r>
      <t xml:space="preserve">    </t>
    </r>
    <r>
      <rPr>
        <sz val="11"/>
        <rFont val="宋体"/>
        <family val="0"/>
      </rPr>
      <t>安全防卫</t>
    </r>
  </si>
  <si>
    <r>
      <t xml:space="preserve">    </t>
    </r>
    <r>
      <rPr>
        <sz val="11"/>
        <rFont val="宋体"/>
        <family val="0"/>
      </rPr>
      <t>金融部门其他行政支出</t>
    </r>
  </si>
  <si>
    <r>
      <t xml:space="preserve">  </t>
    </r>
    <r>
      <rPr>
        <b/>
        <sz val="11"/>
        <rFont val="宋体"/>
        <family val="0"/>
      </rPr>
      <t>金融部门监管支出</t>
    </r>
  </si>
  <si>
    <r>
      <t xml:space="preserve">    </t>
    </r>
    <r>
      <rPr>
        <sz val="11"/>
        <rFont val="宋体"/>
        <family val="0"/>
      </rPr>
      <t>货币发行</t>
    </r>
  </si>
  <si>
    <r>
      <t xml:space="preserve">    </t>
    </r>
    <r>
      <rPr>
        <sz val="11"/>
        <rFont val="宋体"/>
        <family val="0"/>
      </rPr>
      <t>金融服务</t>
    </r>
  </si>
  <si>
    <r>
      <t xml:space="preserve">    </t>
    </r>
    <r>
      <rPr>
        <sz val="11"/>
        <rFont val="宋体"/>
        <family val="0"/>
      </rPr>
      <t>反假币</t>
    </r>
  </si>
  <si>
    <r>
      <t xml:space="preserve">    </t>
    </r>
    <r>
      <rPr>
        <sz val="11"/>
        <rFont val="宋体"/>
        <family val="0"/>
      </rPr>
      <t>重点金融机构监管</t>
    </r>
  </si>
  <si>
    <r>
      <t xml:space="preserve">    </t>
    </r>
    <r>
      <rPr>
        <sz val="11"/>
        <rFont val="宋体"/>
        <family val="0"/>
      </rPr>
      <t>金融稽查与案件处理</t>
    </r>
  </si>
  <si>
    <r>
      <t xml:space="preserve">    </t>
    </r>
    <r>
      <rPr>
        <sz val="11"/>
        <rFont val="宋体"/>
        <family val="0"/>
      </rPr>
      <t>金融行业电子化建设</t>
    </r>
  </si>
  <si>
    <r>
      <t xml:space="preserve">    </t>
    </r>
    <r>
      <rPr>
        <sz val="11"/>
        <rFont val="宋体"/>
        <family val="0"/>
      </rPr>
      <t>从业人员资格考试</t>
    </r>
  </si>
  <si>
    <r>
      <t xml:space="preserve">    </t>
    </r>
    <r>
      <rPr>
        <sz val="11"/>
        <rFont val="宋体"/>
        <family val="0"/>
      </rPr>
      <t>反洗钱</t>
    </r>
  </si>
  <si>
    <r>
      <t xml:space="preserve">    </t>
    </r>
    <r>
      <rPr>
        <sz val="11"/>
        <rFont val="宋体"/>
        <family val="0"/>
      </rPr>
      <t>金融部门其他监管支出</t>
    </r>
  </si>
  <si>
    <r>
      <t xml:space="preserve">  </t>
    </r>
    <r>
      <rPr>
        <b/>
        <sz val="11"/>
        <rFont val="宋体"/>
        <family val="0"/>
      </rPr>
      <t>金融发展支出</t>
    </r>
  </si>
  <si>
    <r>
      <t xml:space="preserve">    </t>
    </r>
    <r>
      <rPr>
        <sz val="11"/>
        <rFont val="宋体"/>
        <family val="0"/>
      </rPr>
      <t>政策性银行亏损补贴</t>
    </r>
  </si>
  <si>
    <r>
      <t xml:space="preserve">    </t>
    </r>
    <r>
      <rPr>
        <sz val="11"/>
        <rFont val="宋体"/>
        <family val="0"/>
      </rPr>
      <t>利息费用补贴支出</t>
    </r>
  </si>
  <si>
    <r>
      <t xml:space="preserve">    </t>
    </r>
    <r>
      <rPr>
        <sz val="11"/>
        <rFont val="宋体"/>
        <family val="0"/>
      </rPr>
      <t>补充资本金</t>
    </r>
  </si>
  <si>
    <r>
      <t xml:space="preserve">    </t>
    </r>
    <r>
      <rPr>
        <sz val="11"/>
        <rFont val="宋体"/>
        <family val="0"/>
      </rPr>
      <t>风险基金补助</t>
    </r>
  </si>
  <si>
    <r>
      <t xml:space="preserve">    </t>
    </r>
    <r>
      <rPr>
        <sz val="11"/>
        <rFont val="宋体"/>
        <family val="0"/>
      </rPr>
      <t>其他金融发展支出</t>
    </r>
  </si>
  <si>
    <r>
      <t xml:space="preserve">  </t>
    </r>
    <r>
      <rPr>
        <b/>
        <sz val="11"/>
        <rFont val="宋体"/>
        <family val="0"/>
      </rPr>
      <t>金融调控支出</t>
    </r>
  </si>
  <si>
    <r>
      <t xml:space="preserve">    </t>
    </r>
    <r>
      <rPr>
        <sz val="11"/>
        <rFont val="宋体"/>
        <family val="0"/>
      </rPr>
      <t>中央银行亏损补贴</t>
    </r>
  </si>
  <si>
    <r>
      <t xml:space="preserve">    </t>
    </r>
    <r>
      <rPr>
        <sz val="11"/>
        <rFont val="宋体"/>
        <family val="0"/>
      </rPr>
      <t>其他金融调控支出</t>
    </r>
  </si>
  <si>
    <r>
      <t xml:space="preserve">  </t>
    </r>
    <r>
      <rPr>
        <b/>
        <sz val="11"/>
        <rFont val="宋体"/>
        <family val="0"/>
      </rPr>
      <t>其他金融支出</t>
    </r>
    <r>
      <rPr>
        <b/>
        <sz val="11"/>
        <rFont val="Times New Roman"/>
        <family val="1"/>
      </rPr>
      <t>(款)</t>
    </r>
  </si>
  <si>
    <r>
      <t xml:space="preserve">    </t>
    </r>
    <r>
      <rPr>
        <sz val="11"/>
        <rFont val="宋体"/>
        <family val="0"/>
      </rPr>
      <t>重点企业贷款贴息</t>
    </r>
  </si>
  <si>
    <r>
      <t xml:space="preserve">    </t>
    </r>
    <r>
      <rPr>
        <sz val="11"/>
        <rFont val="宋体"/>
        <family val="0"/>
      </rPr>
      <t>其他金融支出</t>
    </r>
    <r>
      <rPr>
        <sz val="11"/>
        <rFont val="Times New Roman"/>
        <family val="1"/>
      </rPr>
      <t>(</t>
    </r>
    <r>
      <rPr>
        <sz val="11"/>
        <rFont val="宋体"/>
        <family val="0"/>
      </rPr>
      <t>项</t>
    </r>
    <r>
      <rPr>
        <sz val="11"/>
        <rFont val="Times New Roman"/>
        <family val="1"/>
      </rPr>
      <t>)</t>
    </r>
  </si>
  <si>
    <r>
      <rPr>
        <b/>
        <sz val="11"/>
        <rFont val="宋体"/>
        <family val="0"/>
      </rPr>
      <t>援助其他地区支出</t>
    </r>
  </si>
  <si>
    <r>
      <t xml:space="preserve">  </t>
    </r>
    <r>
      <rPr>
        <b/>
        <sz val="11"/>
        <rFont val="宋体"/>
        <family val="0"/>
      </rPr>
      <t>一般公共服务</t>
    </r>
  </si>
  <si>
    <r>
      <t xml:space="preserve">  </t>
    </r>
    <r>
      <rPr>
        <b/>
        <sz val="11"/>
        <rFont val="宋体"/>
        <family val="0"/>
      </rPr>
      <t>教育</t>
    </r>
  </si>
  <si>
    <r>
      <t xml:space="preserve">  </t>
    </r>
    <r>
      <rPr>
        <b/>
        <sz val="11"/>
        <rFont val="宋体"/>
        <family val="0"/>
      </rPr>
      <t>文化旅游体育与传媒</t>
    </r>
  </si>
  <si>
    <r>
      <t xml:space="preserve">  </t>
    </r>
    <r>
      <rPr>
        <b/>
        <sz val="11"/>
        <rFont val="宋体"/>
        <family val="0"/>
      </rPr>
      <t>卫生健康</t>
    </r>
  </si>
  <si>
    <r>
      <t xml:space="preserve">  </t>
    </r>
    <r>
      <rPr>
        <b/>
        <sz val="11"/>
        <rFont val="宋体"/>
        <family val="0"/>
      </rPr>
      <t>节能环保</t>
    </r>
  </si>
  <si>
    <r>
      <t xml:space="preserve">  </t>
    </r>
    <r>
      <rPr>
        <b/>
        <sz val="11"/>
        <rFont val="宋体"/>
        <family val="0"/>
      </rPr>
      <t>交通运输</t>
    </r>
  </si>
  <si>
    <r>
      <t xml:space="preserve">  </t>
    </r>
    <r>
      <rPr>
        <b/>
        <sz val="11"/>
        <rFont val="宋体"/>
        <family val="0"/>
      </rPr>
      <t>住房保障</t>
    </r>
  </si>
  <si>
    <r>
      <t xml:space="preserve">  </t>
    </r>
    <r>
      <rPr>
        <b/>
        <sz val="11"/>
        <rFont val="宋体"/>
        <family val="0"/>
      </rPr>
      <t>其他支出</t>
    </r>
  </si>
  <si>
    <r>
      <rPr>
        <b/>
        <sz val="11"/>
        <rFont val="宋体"/>
        <family val="0"/>
      </rPr>
      <t>自然资源海洋气象等支出</t>
    </r>
  </si>
  <si>
    <r>
      <t xml:space="preserve">  </t>
    </r>
    <r>
      <rPr>
        <b/>
        <sz val="11"/>
        <rFont val="宋体"/>
        <family val="0"/>
      </rPr>
      <t>自然资源事务</t>
    </r>
  </si>
  <si>
    <r>
      <t xml:space="preserve">    </t>
    </r>
    <r>
      <rPr>
        <sz val="11"/>
        <rFont val="宋体"/>
        <family val="0"/>
      </rPr>
      <t>自然资源规划及管理</t>
    </r>
  </si>
  <si>
    <r>
      <t xml:space="preserve">    </t>
    </r>
    <r>
      <rPr>
        <sz val="11"/>
        <rFont val="宋体"/>
        <family val="0"/>
      </rPr>
      <t>自然资源利用与保护</t>
    </r>
  </si>
  <si>
    <r>
      <t xml:space="preserve">    </t>
    </r>
    <r>
      <rPr>
        <sz val="11"/>
        <rFont val="宋体"/>
        <family val="0"/>
      </rPr>
      <t>自然资源社会公益服务</t>
    </r>
  </si>
  <si>
    <r>
      <t xml:space="preserve">    </t>
    </r>
    <r>
      <rPr>
        <sz val="11"/>
        <rFont val="宋体"/>
        <family val="0"/>
      </rPr>
      <t>自然资源行业业务管理</t>
    </r>
  </si>
  <si>
    <r>
      <t xml:space="preserve">    </t>
    </r>
    <r>
      <rPr>
        <sz val="11"/>
        <rFont val="宋体"/>
        <family val="0"/>
      </rPr>
      <t>自然资源调查与确权登记</t>
    </r>
  </si>
  <si>
    <r>
      <t xml:space="preserve">    </t>
    </r>
    <r>
      <rPr>
        <sz val="11"/>
        <rFont val="宋体"/>
        <family val="0"/>
      </rPr>
      <t>土地资源储备支出</t>
    </r>
  </si>
  <si>
    <r>
      <t xml:space="preserve">    </t>
    </r>
    <r>
      <rPr>
        <sz val="11"/>
        <rFont val="宋体"/>
        <family val="0"/>
      </rPr>
      <t>地质矿产资源与环境调查</t>
    </r>
  </si>
  <si>
    <r>
      <t xml:space="preserve">    </t>
    </r>
    <r>
      <rPr>
        <sz val="11"/>
        <rFont val="宋体"/>
        <family val="0"/>
      </rPr>
      <t>地质勘查与矿产资源管理</t>
    </r>
  </si>
  <si>
    <r>
      <t xml:space="preserve">    </t>
    </r>
    <r>
      <rPr>
        <sz val="11"/>
        <rFont val="宋体"/>
        <family val="0"/>
      </rPr>
      <t>地质转产项目财政贴息</t>
    </r>
  </si>
  <si>
    <r>
      <t xml:space="preserve">    </t>
    </r>
    <r>
      <rPr>
        <sz val="11"/>
        <rFont val="宋体"/>
        <family val="0"/>
      </rPr>
      <t>国外风险勘查</t>
    </r>
  </si>
  <si>
    <r>
      <t xml:space="preserve">    </t>
    </r>
    <r>
      <rPr>
        <sz val="11"/>
        <rFont val="宋体"/>
        <family val="0"/>
      </rPr>
      <t>地质勘查基金</t>
    </r>
    <r>
      <rPr>
        <sz val="11"/>
        <rFont val="Times New Roman"/>
        <family val="1"/>
      </rPr>
      <t>(</t>
    </r>
    <r>
      <rPr>
        <sz val="11"/>
        <rFont val="宋体"/>
        <family val="0"/>
      </rPr>
      <t>周转金</t>
    </r>
    <r>
      <rPr>
        <sz val="11"/>
        <rFont val="Times New Roman"/>
        <family val="1"/>
      </rPr>
      <t>)</t>
    </r>
    <r>
      <rPr>
        <sz val="11"/>
        <rFont val="宋体"/>
        <family val="0"/>
      </rPr>
      <t>支出</t>
    </r>
  </si>
  <si>
    <r>
      <t xml:space="preserve">    </t>
    </r>
    <r>
      <rPr>
        <sz val="11"/>
        <rFont val="宋体"/>
        <family val="0"/>
      </rPr>
      <t>海域与海岛管理</t>
    </r>
  </si>
  <si>
    <r>
      <t xml:space="preserve">    </t>
    </r>
    <r>
      <rPr>
        <sz val="11"/>
        <rFont val="宋体"/>
        <family val="0"/>
      </rPr>
      <t>自然资源国际合作与海洋权益维护</t>
    </r>
  </si>
  <si>
    <r>
      <t xml:space="preserve">    </t>
    </r>
    <r>
      <rPr>
        <sz val="11"/>
        <rFont val="宋体"/>
        <family val="0"/>
      </rPr>
      <t>自然资源卫星</t>
    </r>
  </si>
  <si>
    <r>
      <t xml:space="preserve">    </t>
    </r>
    <r>
      <rPr>
        <sz val="11"/>
        <rFont val="宋体"/>
        <family val="0"/>
      </rPr>
      <t>极地考察</t>
    </r>
  </si>
  <si>
    <r>
      <t xml:space="preserve">    </t>
    </r>
    <r>
      <rPr>
        <sz val="11"/>
        <rFont val="宋体"/>
        <family val="0"/>
      </rPr>
      <t>深海调查与资源开发</t>
    </r>
  </si>
  <si>
    <r>
      <t xml:space="preserve">    </t>
    </r>
    <r>
      <rPr>
        <sz val="11"/>
        <rFont val="宋体"/>
        <family val="0"/>
      </rPr>
      <t>海港航标维护</t>
    </r>
  </si>
  <si>
    <r>
      <t xml:space="preserve">    </t>
    </r>
    <r>
      <rPr>
        <sz val="11"/>
        <rFont val="宋体"/>
        <family val="0"/>
      </rPr>
      <t>海水淡化</t>
    </r>
  </si>
  <si>
    <r>
      <t xml:space="preserve">    </t>
    </r>
    <r>
      <rPr>
        <sz val="11"/>
        <rFont val="宋体"/>
        <family val="0"/>
      </rPr>
      <t>无居民海岛使用金支出</t>
    </r>
  </si>
  <si>
    <r>
      <t xml:space="preserve">    </t>
    </r>
    <r>
      <rPr>
        <sz val="11"/>
        <rFont val="宋体"/>
        <family val="0"/>
      </rPr>
      <t>海洋战略规划与预警监测</t>
    </r>
  </si>
  <si>
    <r>
      <t xml:space="preserve">    </t>
    </r>
    <r>
      <rPr>
        <sz val="11"/>
        <rFont val="宋体"/>
        <family val="0"/>
      </rPr>
      <t>基础测绘与地理信息监管</t>
    </r>
  </si>
  <si>
    <r>
      <t xml:space="preserve">    </t>
    </r>
    <r>
      <rPr>
        <sz val="11"/>
        <rFont val="宋体"/>
        <family val="0"/>
      </rPr>
      <t>其他自然资源事务支出</t>
    </r>
  </si>
  <si>
    <r>
      <t xml:space="preserve">  </t>
    </r>
    <r>
      <rPr>
        <b/>
        <sz val="11"/>
        <rFont val="宋体"/>
        <family val="0"/>
      </rPr>
      <t>气象事务</t>
    </r>
  </si>
  <si>
    <r>
      <t xml:space="preserve">    </t>
    </r>
    <r>
      <rPr>
        <sz val="11"/>
        <rFont val="宋体"/>
        <family val="0"/>
      </rPr>
      <t>气象事业机构</t>
    </r>
  </si>
  <si>
    <r>
      <t xml:space="preserve">    </t>
    </r>
    <r>
      <rPr>
        <sz val="11"/>
        <rFont val="宋体"/>
        <family val="0"/>
      </rPr>
      <t>气象探测</t>
    </r>
  </si>
  <si>
    <r>
      <t xml:space="preserve">    </t>
    </r>
    <r>
      <rPr>
        <sz val="11"/>
        <rFont val="宋体"/>
        <family val="0"/>
      </rPr>
      <t>气象信息传输及管理</t>
    </r>
  </si>
  <si>
    <r>
      <t xml:space="preserve">    </t>
    </r>
    <r>
      <rPr>
        <sz val="11"/>
        <rFont val="宋体"/>
        <family val="0"/>
      </rPr>
      <t>气象预报预测</t>
    </r>
  </si>
  <si>
    <r>
      <t xml:space="preserve">    </t>
    </r>
    <r>
      <rPr>
        <sz val="11"/>
        <rFont val="宋体"/>
        <family val="0"/>
      </rPr>
      <t>气象服务</t>
    </r>
  </si>
  <si>
    <r>
      <t xml:space="preserve">    </t>
    </r>
    <r>
      <rPr>
        <sz val="11"/>
        <rFont val="宋体"/>
        <family val="0"/>
      </rPr>
      <t>气象装备保障维护</t>
    </r>
  </si>
  <si>
    <r>
      <t xml:space="preserve">    </t>
    </r>
    <r>
      <rPr>
        <sz val="11"/>
        <rFont val="宋体"/>
        <family val="0"/>
      </rPr>
      <t>气象基础设施建设与维修</t>
    </r>
  </si>
  <si>
    <r>
      <t xml:space="preserve">    </t>
    </r>
    <r>
      <rPr>
        <sz val="11"/>
        <rFont val="宋体"/>
        <family val="0"/>
      </rPr>
      <t>气象卫星</t>
    </r>
  </si>
  <si>
    <r>
      <t xml:space="preserve">    </t>
    </r>
    <r>
      <rPr>
        <sz val="11"/>
        <rFont val="宋体"/>
        <family val="0"/>
      </rPr>
      <t>气象法规与标准</t>
    </r>
  </si>
  <si>
    <r>
      <t xml:space="preserve">    </t>
    </r>
    <r>
      <rPr>
        <sz val="11"/>
        <rFont val="宋体"/>
        <family val="0"/>
      </rPr>
      <t>气象资金审计稽查</t>
    </r>
  </si>
  <si>
    <r>
      <t xml:space="preserve">    </t>
    </r>
    <r>
      <rPr>
        <sz val="11"/>
        <rFont val="宋体"/>
        <family val="0"/>
      </rPr>
      <t>其他气象事务支出</t>
    </r>
  </si>
  <si>
    <r>
      <t xml:space="preserve">  </t>
    </r>
    <r>
      <rPr>
        <b/>
        <sz val="11"/>
        <rFont val="宋体"/>
        <family val="0"/>
      </rPr>
      <t>其他自然资源海洋气象等支出</t>
    </r>
    <r>
      <rPr>
        <b/>
        <sz val="11"/>
        <rFont val="Times New Roman"/>
        <family val="1"/>
      </rPr>
      <t>(</t>
    </r>
    <r>
      <rPr>
        <b/>
        <sz val="11"/>
        <rFont val="宋体"/>
        <family val="0"/>
      </rPr>
      <t>款</t>
    </r>
    <r>
      <rPr>
        <b/>
        <sz val="11"/>
        <rFont val="Times New Roman"/>
        <family val="1"/>
      </rPr>
      <t>)</t>
    </r>
  </si>
  <si>
    <r>
      <t xml:space="preserve">    </t>
    </r>
    <r>
      <rPr>
        <sz val="11"/>
        <rFont val="宋体"/>
        <family val="0"/>
      </rPr>
      <t>其他自然资源海洋气象等支出</t>
    </r>
    <r>
      <rPr>
        <sz val="11"/>
        <rFont val="Times New Roman"/>
        <family val="1"/>
      </rPr>
      <t>(</t>
    </r>
    <r>
      <rPr>
        <sz val="11"/>
        <rFont val="宋体"/>
        <family val="0"/>
      </rPr>
      <t>项</t>
    </r>
    <r>
      <rPr>
        <sz val="11"/>
        <rFont val="Times New Roman"/>
        <family val="1"/>
      </rPr>
      <t>)</t>
    </r>
  </si>
  <si>
    <r>
      <rPr>
        <b/>
        <sz val="11"/>
        <rFont val="宋体"/>
        <family val="0"/>
      </rPr>
      <t>住房保障支出</t>
    </r>
  </si>
  <si>
    <r>
      <t xml:space="preserve">  </t>
    </r>
    <r>
      <rPr>
        <b/>
        <sz val="11"/>
        <rFont val="宋体"/>
        <family val="0"/>
      </rPr>
      <t>保障性安居工程支出</t>
    </r>
  </si>
  <si>
    <r>
      <t xml:space="preserve">    </t>
    </r>
    <r>
      <rPr>
        <sz val="11"/>
        <rFont val="宋体"/>
        <family val="0"/>
      </rPr>
      <t>廉租住房</t>
    </r>
  </si>
  <si>
    <r>
      <t xml:space="preserve">    </t>
    </r>
    <r>
      <rPr>
        <sz val="11"/>
        <rFont val="宋体"/>
        <family val="0"/>
      </rPr>
      <t>沉陷区治理</t>
    </r>
  </si>
  <si>
    <r>
      <t xml:space="preserve">    </t>
    </r>
    <r>
      <rPr>
        <sz val="11"/>
        <rFont val="宋体"/>
        <family val="0"/>
      </rPr>
      <t>棚户区改造</t>
    </r>
  </si>
  <si>
    <r>
      <t xml:space="preserve">    </t>
    </r>
    <r>
      <rPr>
        <sz val="11"/>
        <rFont val="宋体"/>
        <family val="0"/>
      </rPr>
      <t>少数民族地区游牧民定居工程</t>
    </r>
  </si>
  <si>
    <r>
      <t xml:space="preserve">    </t>
    </r>
    <r>
      <rPr>
        <sz val="11"/>
        <rFont val="宋体"/>
        <family val="0"/>
      </rPr>
      <t>农村危房改造</t>
    </r>
  </si>
  <si>
    <r>
      <t xml:space="preserve">    </t>
    </r>
    <r>
      <rPr>
        <sz val="11"/>
        <rFont val="宋体"/>
        <family val="0"/>
      </rPr>
      <t>公共租赁住房</t>
    </r>
  </si>
  <si>
    <r>
      <t xml:space="preserve">    </t>
    </r>
    <r>
      <rPr>
        <sz val="11"/>
        <rFont val="宋体"/>
        <family val="0"/>
      </rPr>
      <t>保障性住房租金补贴</t>
    </r>
  </si>
  <si>
    <r>
      <t xml:space="preserve">    </t>
    </r>
    <r>
      <rPr>
        <sz val="11"/>
        <rFont val="宋体"/>
        <family val="0"/>
      </rPr>
      <t>老旧小区改造</t>
    </r>
  </si>
  <si>
    <r>
      <t xml:space="preserve">    </t>
    </r>
    <r>
      <rPr>
        <sz val="11"/>
        <rFont val="宋体"/>
        <family val="0"/>
      </rPr>
      <t>住房租赁市场发展</t>
    </r>
  </si>
  <si>
    <t xml:space="preserve">  保障性租赁住房</t>
  </si>
  <si>
    <r>
      <t xml:space="preserve">    </t>
    </r>
    <r>
      <rPr>
        <sz val="11"/>
        <rFont val="宋体"/>
        <family val="0"/>
      </rPr>
      <t>其他保障性安居工程支出</t>
    </r>
  </si>
  <si>
    <r>
      <t xml:space="preserve">  </t>
    </r>
    <r>
      <rPr>
        <b/>
        <sz val="11"/>
        <rFont val="宋体"/>
        <family val="0"/>
      </rPr>
      <t>住房改革支出</t>
    </r>
  </si>
  <si>
    <r>
      <t xml:space="preserve">    </t>
    </r>
    <r>
      <rPr>
        <sz val="11"/>
        <rFont val="宋体"/>
        <family val="0"/>
      </rPr>
      <t>住房公积金</t>
    </r>
  </si>
  <si>
    <r>
      <t xml:space="preserve">    </t>
    </r>
    <r>
      <rPr>
        <sz val="11"/>
        <rFont val="宋体"/>
        <family val="0"/>
      </rPr>
      <t>提租补贴</t>
    </r>
  </si>
  <si>
    <r>
      <t xml:space="preserve">    </t>
    </r>
    <r>
      <rPr>
        <sz val="11"/>
        <rFont val="宋体"/>
        <family val="0"/>
      </rPr>
      <t>购房补贴</t>
    </r>
  </si>
  <si>
    <r>
      <t xml:space="preserve">  </t>
    </r>
    <r>
      <rPr>
        <b/>
        <sz val="11"/>
        <rFont val="宋体"/>
        <family val="0"/>
      </rPr>
      <t>城乡社区住宅</t>
    </r>
  </si>
  <si>
    <r>
      <t xml:space="preserve">    </t>
    </r>
    <r>
      <rPr>
        <sz val="11"/>
        <rFont val="宋体"/>
        <family val="0"/>
      </rPr>
      <t>公有住房建设和维修改造支出</t>
    </r>
  </si>
  <si>
    <r>
      <t xml:space="preserve">    </t>
    </r>
    <r>
      <rPr>
        <sz val="11"/>
        <rFont val="宋体"/>
        <family val="0"/>
      </rPr>
      <t>住房公积金管理</t>
    </r>
  </si>
  <si>
    <r>
      <t xml:space="preserve">    </t>
    </r>
    <r>
      <rPr>
        <sz val="11"/>
        <rFont val="宋体"/>
        <family val="0"/>
      </rPr>
      <t>其他城乡社区住宅支出</t>
    </r>
  </si>
  <si>
    <r>
      <rPr>
        <b/>
        <sz val="11"/>
        <rFont val="宋体"/>
        <family val="0"/>
      </rPr>
      <t>粮油物资储备支出</t>
    </r>
  </si>
  <si>
    <r>
      <t xml:space="preserve">  </t>
    </r>
    <r>
      <rPr>
        <b/>
        <sz val="11"/>
        <rFont val="宋体"/>
        <family val="0"/>
      </rPr>
      <t>粮油物资事务</t>
    </r>
  </si>
  <si>
    <r>
      <t xml:space="preserve">    </t>
    </r>
    <r>
      <rPr>
        <sz val="11"/>
        <rFont val="宋体"/>
        <family val="0"/>
      </rPr>
      <t>财务和审计支出</t>
    </r>
  </si>
  <si>
    <r>
      <t xml:space="preserve">    </t>
    </r>
    <r>
      <rPr>
        <sz val="11"/>
        <rFont val="宋体"/>
        <family val="0"/>
      </rPr>
      <t>信息统计</t>
    </r>
  </si>
  <si>
    <r>
      <t xml:space="preserve">    </t>
    </r>
    <r>
      <rPr>
        <sz val="11"/>
        <rFont val="宋体"/>
        <family val="0"/>
      </rPr>
      <t>专项业务活动</t>
    </r>
  </si>
  <si>
    <r>
      <t xml:space="preserve">    </t>
    </r>
    <r>
      <rPr>
        <sz val="11"/>
        <rFont val="宋体"/>
        <family val="0"/>
      </rPr>
      <t>国家粮油差价补贴</t>
    </r>
  </si>
  <si>
    <r>
      <t xml:space="preserve">    </t>
    </r>
    <r>
      <rPr>
        <sz val="11"/>
        <rFont val="宋体"/>
        <family val="0"/>
      </rPr>
      <t>粮食财务挂账利息补贴</t>
    </r>
  </si>
  <si>
    <r>
      <t xml:space="preserve">    </t>
    </r>
    <r>
      <rPr>
        <sz val="11"/>
        <rFont val="宋体"/>
        <family val="0"/>
      </rPr>
      <t>粮食财务挂账消化款</t>
    </r>
  </si>
  <si>
    <r>
      <t xml:space="preserve">    </t>
    </r>
    <r>
      <rPr>
        <sz val="11"/>
        <rFont val="宋体"/>
        <family val="0"/>
      </rPr>
      <t>处理陈化粮补贴</t>
    </r>
  </si>
  <si>
    <r>
      <t xml:space="preserve">    </t>
    </r>
    <r>
      <rPr>
        <sz val="11"/>
        <rFont val="宋体"/>
        <family val="0"/>
      </rPr>
      <t>粮食风险基金</t>
    </r>
  </si>
  <si>
    <r>
      <t xml:space="preserve">    </t>
    </r>
    <r>
      <rPr>
        <sz val="11"/>
        <rFont val="宋体"/>
        <family val="0"/>
      </rPr>
      <t>粮油市场调控专项资金</t>
    </r>
  </si>
  <si>
    <r>
      <t xml:space="preserve">    </t>
    </r>
    <r>
      <rPr>
        <sz val="11"/>
        <rFont val="宋体"/>
        <family val="0"/>
      </rPr>
      <t>设施建设</t>
    </r>
  </si>
  <si>
    <r>
      <t xml:space="preserve">    </t>
    </r>
    <r>
      <rPr>
        <sz val="11"/>
        <rFont val="宋体"/>
        <family val="0"/>
      </rPr>
      <t>设施安全</t>
    </r>
  </si>
  <si>
    <r>
      <t xml:space="preserve">    </t>
    </r>
    <r>
      <rPr>
        <sz val="11"/>
        <rFont val="宋体"/>
        <family val="0"/>
      </rPr>
      <t>物资保管保养</t>
    </r>
  </si>
  <si>
    <r>
      <t xml:space="preserve">    </t>
    </r>
    <r>
      <rPr>
        <sz val="11"/>
        <rFont val="宋体"/>
        <family val="0"/>
      </rPr>
      <t>其他粮油物资事务支出</t>
    </r>
  </si>
  <si>
    <r>
      <t xml:space="preserve">  </t>
    </r>
    <r>
      <rPr>
        <b/>
        <sz val="11"/>
        <rFont val="宋体"/>
        <family val="0"/>
      </rPr>
      <t>能源储备</t>
    </r>
  </si>
  <si>
    <r>
      <t xml:space="preserve">    </t>
    </r>
    <r>
      <rPr>
        <sz val="11"/>
        <rFont val="宋体"/>
        <family val="0"/>
      </rPr>
      <t>石油储备</t>
    </r>
  </si>
  <si>
    <r>
      <t xml:space="preserve">    </t>
    </r>
    <r>
      <rPr>
        <sz val="11"/>
        <rFont val="宋体"/>
        <family val="0"/>
      </rPr>
      <t>天然铀能源储备</t>
    </r>
  </si>
  <si>
    <r>
      <t xml:space="preserve">    </t>
    </r>
    <r>
      <rPr>
        <sz val="11"/>
        <rFont val="宋体"/>
        <family val="0"/>
      </rPr>
      <t>煤炭储备</t>
    </r>
  </si>
  <si>
    <r>
      <t xml:space="preserve">    </t>
    </r>
    <r>
      <rPr>
        <sz val="11"/>
        <rFont val="宋体"/>
        <family val="0"/>
      </rPr>
      <t>成品油储备</t>
    </r>
  </si>
  <si>
    <r>
      <t xml:space="preserve">    </t>
    </r>
    <r>
      <rPr>
        <sz val="11"/>
        <rFont val="宋体"/>
        <family val="0"/>
      </rPr>
      <t>其他能源储备支出</t>
    </r>
  </si>
  <si>
    <r>
      <t xml:space="preserve">  </t>
    </r>
    <r>
      <rPr>
        <b/>
        <sz val="11"/>
        <rFont val="宋体"/>
        <family val="0"/>
      </rPr>
      <t>粮油储备</t>
    </r>
  </si>
  <si>
    <r>
      <t xml:space="preserve">    </t>
    </r>
    <r>
      <rPr>
        <sz val="11"/>
        <rFont val="宋体"/>
        <family val="0"/>
      </rPr>
      <t>储备粮油补贴</t>
    </r>
  </si>
  <si>
    <r>
      <t xml:space="preserve">    </t>
    </r>
    <r>
      <rPr>
        <sz val="11"/>
        <rFont val="宋体"/>
        <family val="0"/>
      </rPr>
      <t>储备粮油差价补贴</t>
    </r>
  </si>
  <si>
    <r>
      <t xml:space="preserve">    </t>
    </r>
    <r>
      <rPr>
        <sz val="11"/>
        <rFont val="宋体"/>
        <family val="0"/>
      </rPr>
      <t>储备粮</t>
    </r>
    <r>
      <rPr>
        <sz val="11"/>
        <rFont val="Times New Roman"/>
        <family val="1"/>
      </rPr>
      <t>(</t>
    </r>
    <r>
      <rPr>
        <sz val="11"/>
        <rFont val="宋体"/>
        <family val="0"/>
      </rPr>
      <t>油</t>
    </r>
    <r>
      <rPr>
        <sz val="11"/>
        <rFont val="Times New Roman"/>
        <family val="1"/>
      </rPr>
      <t>)</t>
    </r>
    <r>
      <rPr>
        <sz val="11"/>
        <rFont val="宋体"/>
        <family val="0"/>
      </rPr>
      <t>库建设</t>
    </r>
  </si>
  <si>
    <r>
      <t xml:space="preserve">    </t>
    </r>
    <r>
      <rPr>
        <sz val="11"/>
        <rFont val="宋体"/>
        <family val="0"/>
      </rPr>
      <t>最低收购价政策支出</t>
    </r>
  </si>
  <si>
    <r>
      <t xml:space="preserve">    </t>
    </r>
    <r>
      <rPr>
        <sz val="11"/>
        <rFont val="宋体"/>
        <family val="0"/>
      </rPr>
      <t>其他粮油储备支出</t>
    </r>
  </si>
  <si>
    <r>
      <t xml:space="preserve">  </t>
    </r>
    <r>
      <rPr>
        <b/>
        <sz val="11"/>
        <rFont val="宋体"/>
        <family val="0"/>
      </rPr>
      <t>重要商品储备</t>
    </r>
  </si>
  <si>
    <r>
      <t xml:space="preserve">    </t>
    </r>
    <r>
      <rPr>
        <sz val="11"/>
        <rFont val="宋体"/>
        <family val="0"/>
      </rPr>
      <t>棉花储备</t>
    </r>
  </si>
  <si>
    <r>
      <t xml:space="preserve">    </t>
    </r>
    <r>
      <rPr>
        <sz val="11"/>
        <rFont val="宋体"/>
        <family val="0"/>
      </rPr>
      <t>食糖储备</t>
    </r>
  </si>
  <si>
    <r>
      <t xml:space="preserve">    </t>
    </r>
    <r>
      <rPr>
        <sz val="11"/>
        <rFont val="宋体"/>
        <family val="0"/>
      </rPr>
      <t>肉类储备</t>
    </r>
  </si>
  <si>
    <r>
      <t xml:space="preserve">    </t>
    </r>
    <r>
      <rPr>
        <sz val="11"/>
        <rFont val="宋体"/>
        <family val="0"/>
      </rPr>
      <t>化肥储备</t>
    </r>
  </si>
  <si>
    <r>
      <t xml:space="preserve">    </t>
    </r>
    <r>
      <rPr>
        <sz val="11"/>
        <rFont val="宋体"/>
        <family val="0"/>
      </rPr>
      <t>农药储备</t>
    </r>
  </si>
  <si>
    <r>
      <t xml:space="preserve">    </t>
    </r>
    <r>
      <rPr>
        <sz val="11"/>
        <rFont val="宋体"/>
        <family val="0"/>
      </rPr>
      <t>边销茶储备</t>
    </r>
  </si>
  <si>
    <r>
      <t xml:space="preserve">    </t>
    </r>
    <r>
      <rPr>
        <sz val="11"/>
        <rFont val="宋体"/>
        <family val="0"/>
      </rPr>
      <t>羊毛储备</t>
    </r>
  </si>
  <si>
    <r>
      <t xml:space="preserve">    </t>
    </r>
    <r>
      <rPr>
        <sz val="11"/>
        <rFont val="宋体"/>
        <family val="0"/>
      </rPr>
      <t>医药储备</t>
    </r>
  </si>
  <si>
    <r>
      <t xml:space="preserve">    </t>
    </r>
    <r>
      <rPr>
        <sz val="11"/>
        <rFont val="宋体"/>
        <family val="0"/>
      </rPr>
      <t>食盐储备</t>
    </r>
  </si>
  <si>
    <r>
      <t xml:space="preserve">    </t>
    </r>
    <r>
      <rPr>
        <sz val="11"/>
        <rFont val="宋体"/>
        <family val="0"/>
      </rPr>
      <t>战略物资储备</t>
    </r>
  </si>
  <si>
    <r>
      <t xml:space="preserve">    </t>
    </r>
    <r>
      <rPr>
        <sz val="11"/>
        <rFont val="宋体"/>
        <family val="0"/>
      </rPr>
      <t>应急物资储备</t>
    </r>
  </si>
  <si>
    <r>
      <t xml:space="preserve">    </t>
    </r>
    <r>
      <rPr>
        <sz val="11"/>
        <rFont val="宋体"/>
        <family val="0"/>
      </rPr>
      <t>其他重要商品储备支出</t>
    </r>
  </si>
  <si>
    <r>
      <rPr>
        <b/>
        <sz val="11"/>
        <rFont val="宋体"/>
        <family val="0"/>
      </rPr>
      <t>灾害防治及应急管理支出</t>
    </r>
  </si>
  <si>
    <r>
      <t xml:space="preserve">  </t>
    </r>
    <r>
      <rPr>
        <b/>
        <sz val="11"/>
        <rFont val="宋体"/>
        <family val="0"/>
      </rPr>
      <t>应急管理事务</t>
    </r>
  </si>
  <si>
    <r>
      <t xml:space="preserve">    </t>
    </r>
    <r>
      <rPr>
        <sz val="11"/>
        <rFont val="宋体"/>
        <family val="0"/>
      </rPr>
      <t>灾害风险防治</t>
    </r>
  </si>
  <si>
    <r>
      <t xml:space="preserve">    </t>
    </r>
    <r>
      <rPr>
        <sz val="11"/>
        <rFont val="宋体"/>
        <family val="0"/>
      </rPr>
      <t>国务院安委会专项</t>
    </r>
  </si>
  <si>
    <r>
      <t xml:space="preserve">    </t>
    </r>
    <r>
      <rPr>
        <sz val="11"/>
        <rFont val="宋体"/>
        <family val="0"/>
      </rPr>
      <t>安全监管</t>
    </r>
  </si>
  <si>
    <r>
      <t xml:space="preserve">    </t>
    </r>
    <r>
      <rPr>
        <sz val="11"/>
        <rFont val="宋体"/>
        <family val="0"/>
      </rPr>
      <t>应急救援</t>
    </r>
  </si>
  <si>
    <r>
      <t xml:space="preserve">    </t>
    </r>
    <r>
      <rPr>
        <sz val="11"/>
        <rFont val="宋体"/>
        <family val="0"/>
      </rPr>
      <t>应急管理</t>
    </r>
  </si>
  <si>
    <r>
      <t xml:space="preserve">    </t>
    </r>
    <r>
      <rPr>
        <sz val="11"/>
        <rFont val="宋体"/>
        <family val="0"/>
      </rPr>
      <t>其他应急管理支出</t>
    </r>
  </si>
  <si>
    <r>
      <t xml:space="preserve">  </t>
    </r>
    <r>
      <rPr>
        <b/>
        <sz val="11"/>
        <rFont val="宋体"/>
        <family val="0"/>
      </rPr>
      <t>消防救援事务</t>
    </r>
  </si>
  <si>
    <r>
      <t xml:space="preserve">    </t>
    </r>
    <r>
      <rPr>
        <sz val="11"/>
        <rFont val="宋体"/>
        <family val="0"/>
      </rPr>
      <t>消防应急救援</t>
    </r>
  </si>
  <si>
    <t xml:space="preserve">  事业运行</t>
  </si>
  <si>
    <r>
      <t xml:space="preserve">    </t>
    </r>
    <r>
      <rPr>
        <sz val="11"/>
        <rFont val="宋体"/>
        <family val="0"/>
      </rPr>
      <t>其他消防救援事务支出</t>
    </r>
  </si>
  <si>
    <r>
      <t xml:space="preserve">  </t>
    </r>
    <r>
      <rPr>
        <b/>
        <sz val="11"/>
        <rFont val="宋体"/>
        <family val="0"/>
      </rPr>
      <t>矿山安全</t>
    </r>
  </si>
  <si>
    <r>
      <t xml:space="preserve">    </t>
    </r>
    <r>
      <rPr>
        <sz val="11"/>
        <rFont val="宋体"/>
        <family val="0"/>
      </rPr>
      <t>矿山安全监察事务</t>
    </r>
  </si>
  <si>
    <r>
      <t xml:space="preserve">    </t>
    </r>
    <r>
      <rPr>
        <sz val="11"/>
        <rFont val="宋体"/>
        <family val="0"/>
      </rPr>
      <t>矿山应急救援事务</t>
    </r>
  </si>
  <si>
    <r>
      <t xml:space="preserve">    </t>
    </r>
    <r>
      <rPr>
        <sz val="11"/>
        <rFont val="宋体"/>
        <family val="0"/>
      </rPr>
      <t>其他矿山安全支出</t>
    </r>
  </si>
  <si>
    <r>
      <t xml:space="preserve">  </t>
    </r>
    <r>
      <rPr>
        <b/>
        <sz val="11"/>
        <rFont val="宋体"/>
        <family val="0"/>
      </rPr>
      <t>地震事务</t>
    </r>
  </si>
  <si>
    <r>
      <t xml:space="preserve">    </t>
    </r>
    <r>
      <rPr>
        <sz val="11"/>
        <rFont val="宋体"/>
        <family val="0"/>
      </rPr>
      <t>地震监测</t>
    </r>
  </si>
  <si>
    <r>
      <t xml:space="preserve">    </t>
    </r>
    <r>
      <rPr>
        <sz val="11"/>
        <rFont val="宋体"/>
        <family val="0"/>
      </rPr>
      <t>地震预测预报</t>
    </r>
  </si>
  <si>
    <r>
      <t xml:space="preserve">    </t>
    </r>
    <r>
      <rPr>
        <sz val="11"/>
        <rFont val="宋体"/>
        <family val="0"/>
      </rPr>
      <t>地震灾害预防</t>
    </r>
  </si>
  <si>
    <r>
      <t xml:space="preserve">    </t>
    </r>
    <r>
      <rPr>
        <sz val="11"/>
        <rFont val="宋体"/>
        <family val="0"/>
      </rPr>
      <t>地震应急救援</t>
    </r>
  </si>
  <si>
    <r>
      <t xml:space="preserve">    </t>
    </r>
    <r>
      <rPr>
        <sz val="11"/>
        <rFont val="宋体"/>
        <family val="0"/>
      </rPr>
      <t>地震环境探察</t>
    </r>
  </si>
  <si>
    <r>
      <t xml:space="preserve">    </t>
    </r>
    <r>
      <rPr>
        <sz val="11"/>
        <rFont val="宋体"/>
        <family val="0"/>
      </rPr>
      <t>防震减灾信息管理</t>
    </r>
  </si>
  <si>
    <r>
      <t xml:space="preserve">    </t>
    </r>
    <r>
      <rPr>
        <sz val="11"/>
        <rFont val="宋体"/>
        <family val="0"/>
      </rPr>
      <t>防震减灾基础管理</t>
    </r>
  </si>
  <si>
    <r>
      <t xml:space="preserve">    </t>
    </r>
    <r>
      <rPr>
        <sz val="11"/>
        <rFont val="宋体"/>
        <family val="0"/>
      </rPr>
      <t>地震事业机构</t>
    </r>
  </si>
  <si>
    <r>
      <t xml:space="preserve">    </t>
    </r>
    <r>
      <rPr>
        <sz val="11"/>
        <rFont val="宋体"/>
        <family val="0"/>
      </rPr>
      <t>其他地震事务支出</t>
    </r>
  </si>
  <si>
    <r>
      <t xml:space="preserve">  </t>
    </r>
    <r>
      <rPr>
        <b/>
        <sz val="11"/>
        <rFont val="宋体"/>
        <family val="0"/>
      </rPr>
      <t>自然灾害防治</t>
    </r>
  </si>
  <si>
    <r>
      <t xml:space="preserve">    </t>
    </r>
    <r>
      <rPr>
        <sz val="11"/>
        <rFont val="宋体"/>
        <family val="0"/>
      </rPr>
      <t>地质灾害防治</t>
    </r>
  </si>
  <si>
    <r>
      <t xml:space="preserve">    </t>
    </r>
    <r>
      <rPr>
        <sz val="11"/>
        <rFont val="宋体"/>
        <family val="0"/>
      </rPr>
      <t>森林草原防灾减灾</t>
    </r>
  </si>
  <si>
    <r>
      <t xml:space="preserve">    </t>
    </r>
    <r>
      <rPr>
        <sz val="11"/>
        <rFont val="宋体"/>
        <family val="0"/>
      </rPr>
      <t>其他自然灾害防治支出</t>
    </r>
  </si>
  <si>
    <r>
      <t xml:space="preserve">  </t>
    </r>
    <r>
      <rPr>
        <b/>
        <sz val="11"/>
        <rFont val="宋体"/>
        <family val="0"/>
      </rPr>
      <t>自然灾害救灾及恢复重建支出</t>
    </r>
  </si>
  <si>
    <r>
      <t xml:space="preserve">    </t>
    </r>
    <r>
      <rPr>
        <sz val="11"/>
        <rFont val="宋体"/>
        <family val="0"/>
      </rPr>
      <t>自然灾害救灾补助</t>
    </r>
  </si>
  <si>
    <r>
      <t xml:space="preserve">    </t>
    </r>
    <r>
      <rPr>
        <sz val="11"/>
        <rFont val="宋体"/>
        <family val="0"/>
      </rPr>
      <t>自然灾害灾后重建补助</t>
    </r>
  </si>
  <si>
    <r>
      <t xml:space="preserve">    </t>
    </r>
    <r>
      <rPr>
        <sz val="11"/>
        <rFont val="宋体"/>
        <family val="0"/>
      </rPr>
      <t>其他自然灾害救灾及恢复重建支出</t>
    </r>
  </si>
  <si>
    <r>
      <t xml:space="preserve">  </t>
    </r>
    <r>
      <rPr>
        <b/>
        <sz val="11"/>
        <rFont val="宋体"/>
        <family val="0"/>
      </rPr>
      <t>其他灾害防治及应急管理支出</t>
    </r>
    <r>
      <rPr>
        <b/>
        <sz val="11"/>
        <rFont val="Times New Roman"/>
        <family val="1"/>
      </rPr>
      <t>(</t>
    </r>
    <r>
      <rPr>
        <b/>
        <sz val="11"/>
        <rFont val="宋体"/>
        <family val="0"/>
      </rPr>
      <t>款</t>
    </r>
    <r>
      <rPr>
        <b/>
        <sz val="11"/>
        <rFont val="Times New Roman"/>
        <family val="1"/>
      </rPr>
      <t>)</t>
    </r>
  </si>
  <si>
    <r>
      <t xml:space="preserve">    </t>
    </r>
    <r>
      <rPr>
        <sz val="11"/>
        <rFont val="宋体"/>
        <family val="0"/>
      </rPr>
      <t>其他灾害防治及应急管理支出</t>
    </r>
    <r>
      <rPr>
        <sz val="11"/>
        <rFont val="Times New Roman"/>
        <family val="1"/>
      </rPr>
      <t>(</t>
    </r>
    <r>
      <rPr>
        <sz val="11"/>
        <rFont val="宋体"/>
        <family val="0"/>
      </rPr>
      <t>项</t>
    </r>
    <r>
      <rPr>
        <sz val="11"/>
        <rFont val="Times New Roman"/>
        <family val="1"/>
      </rPr>
      <t>)</t>
    </r>
  </si>
  <si>
    <r>
      <rPr>
        <b/>
        <sz val="11"/>
        <rFont val="宋体"/>
        <family val="0"/>
      </rPr>
      <t>其他支出</t>
    </r>
    <r>
      <rPr>
        <b/>
        <sz val="11"/>
        <rFont val="Times New Roman"/>
        <family val="1"/>
      </rPr>
      <t>(</t>
    </r>
    <r>
      <rPr>
        <b/>
        <sz val="11"/>
        <rFont val="宋体"/>
        <family val="0"/>
      </rPr>
      <t>类</t>
    </r>
    <r>
      <rPr>
        <b/>
        <sz val="11"/>
        <rFont val="Times New Roman"/>
        <family val="1"/>
      </rPr>
      <t>)</t>
    </r>
  </si>
  <si>
    <r>
      <t xml:space="preserve">  </t>
    </r>
    <r>
      <rPr>
        <b/>
        <sz val="11"/>
        <rFont val="宋体"/>
        <family val="0"/>
      </rPr>
      <t>其他支出</t>
    </r>
    <r>
      <rPr>
        <b/>
        <sz val="11"/>
        <rFont val="Times New Roman"/>
        <family val="1"/>
      </rPr>
      <t>(</t>
    </r>
    <r>
      <rPr>
        <b/>
        <sz val="11"/>
        <rFont val="宋体"/>
        <family val="0"/>
      </rPr>
      <t>款</t>
    </r>
    <r>
      <rPr>
        <b/>
        <sz val="11"/>
        <rFont val="Times New Roman"/>
        <family val="1"/>
      </rPr>
      <t>)</t>
    </r>
  </si>
  <si>
    <r>
      <t xml:space="preserve">    </t>
    </r>
    <r>
      <rPr>
        <sz val="11"/>
        <rFont val="宋体"/>
        <family val="0"/>
      </rPr>
      <t>其他支出</t>
    </r>
    <r>
      <rPr>
        <sz val="11"/>
        <rFont val="Times New Roman"/>
        <family val="1"/>
      </rPr>
      <t>(</t>
    </r>
    <r>
      <rPr>
        <sz val="11"/>
        <rFont val="宋体"/>
        <family val="0"/>
      </rPr>
      <t>项</t>
    </r>
    <r>
      <rPr>
        <sz val="11"/>
        <rFont val="Times New Roman"/>
        <family val="1"/>
      </rPr>
      <t>)</t>
    </r>
  </si>
  <si>
    <r>
      <rPr>
        <b/>
        <sz val="11"/>
        <rFont val="宋体"/>
        <family val="0"/>
      </rPr>
      <t>债务付息支出</t>
    </r>
  </si>
  <si>
    <r>
      <t xml:space="preserve">  </t>
    </r>
    <r>
      <rPr>
        <b/>
        <sz val="11"/>
        <rFont val="宋体"/>
        <family val="0"/>
      </rPr>
      <t>中央政府国内债务付息支出</t>
    </r>
  </si>
  <si>
    <r>
      <t xml:space="preserve">  </t>
    </r>
    <r>
      <rPr>
        <b/>
        <sz val="11"/>
        <rFont val="宋体"/>
        <family val="0"/>
      </rPr>
      <t>中央政府国外债务付息支出</t>
    </r>
  </si>
  <si>
    <r>
      <t xml:space="preserve">    </t>
    </r>
    <r>
      <rPr>
        <sz val="11"/>
        <rFont val="宋体"/>
        <family val="0"/>
      </rPr>
      <t>中央政府境外发行主权债券付息支出</t>
    </r>
  </si>
  <si>
    <r>
      <t xml:space="preserve">    </t>
    </r>
    <r>
      <rPr>
        <sz val="11"/>
        <rFont val="宋体"/>
        <family val="0"/>
      </rPr>
      <t>中央政府向外国政府借款付息支出</t>
    </r>
  </si>
  <si>
    <r>
      <t xml:space="preserve">    </t>
    </r>
    <r>
      <rPr>
        <sz val="11"/>
        <rFont val="宋体"/>
        <family val="0"/>
      </rPr>
      <t>中央政府向国际金融组织借款付息支出</t>
    </r>
  </si>
  <si>
    <r>
      <t xml:space="preserve">    </t>
    </r>
    <r>
      <rPr>
        <sz val="11"/>
        <rFont val="宋体"/>
        <family val="0"/>
      </rPr>
      <t>中央政府其他国外借款付息支出</t>
    </r>
  </si>
  <si>
    <r>
      <t xml:space="preserve">  </t>
    </r>
    <r>
      <rPr>
        <b/>
        <sz val="11"/>
        <rFont val="宋体"/>
        <family val="0"/>
      </rPr>
      <t>地方政府一般债务付息支出</t>
    </r>
  </si>
  <si>
    <r>
      <t xml:space="preserve">    </t>
    </r>
    <r>
      <rPr>
        <sz val="11"/>
        <rFont val="宋体"/>
        <family val="0"/>
      </rPr>
      <t>地方政府一般债券付息支出</t>
    </r>
  </si>
  <si>
    <r>
      <t xml:space="preserve">    </t>
    </r>
    <r>
      <rPr>
        <sz val="11"/>
        <rFont val="宋体"/>
        <family val="0"/>
      </rPr>
      <t>地方政府向外国政府借款付息支出</t>
    </r>
  </si>
  <si>
    <r>
      <t xml:space="preserve">    </t>
    </r>
    <r>
      <rPr>
        <sz val="11"/>
        <rFont val="宋体"/>
        <family val="0"/>
      </rPr>
      <t>地方政府向国际组织借款付息支出</t>
    </r>
  </si>
  <si>
    <r>
      <t xml:space="preserve">    </t>
    </r>
    <r>
      <rPr>
        <sz val="11"/>
        <rFont val="宋体"/>
        <family val="0"/>
      </rPr>
      <t>地方政府其他一般债务付息支出</t>
    </r>
  </si>
  <si>
    <r>
      <rPr>
        <b/>
        <sz val="11"/>
        <rFont val="宋体"/>
        <family val="0"/>
      </rPr>
      <t>债务发行费用支出</t>
    </r>
  </si>
  <si>
    <r>
      <t xml:space="preserve">  </t>
    </r>
    <r>
      <rPr>
        <b/>
        <sz val="11"/>
        <rFont val="宋体"/>
        <family val="0"/>
      </rPr>
      <t>中央政府国内债务发行费用支出</t>
    </r>
  </si>
  <si>
    <r>
      <t xml:space="preserve">  </t>
    </r>
    <r>
      <rPr>
        <b/>
        <sz val="11"/>
        <rFont val="宋体"/>
        <family val="0"/>
      </rPr>
      <t>中央政府国外债务发行费用支出</t>
    </r>
  </si>
  <si>
    <r>
      <t xml:space="preserve">  </t>
    </r>
    <r>
      <rPr>
        <b/>
        <sz val="11"/>
        <rFont val="宋体"/>
        <family val="0"/>
      </rPr>
      <t>地方政府一般债务发行费用支出</t>
    </r>
  </si>
  <si>
    <t>表五</t>
  </si>
  <si>
    <t>2023年忠县乡村振兴衔接资金分配结果公告公示情况表</t>
  </si>
  <si>
    <t>序号</t>
  </si>
  <si>
    <t>省</t>
  </si>
  <si>
    <t>县</t>
  </si>
  <si>
    <t>文件号</t>
  </si>
  <si>
    <t>资金名称</t>
  </si>
  <si>
    <t>下达情况</t>
  </si>
  <si>
    <t>下达时间</t>
  </si>
  <si>
    <t>发文名称</t>
  </si>
  <si>
    <t>公告公示金额</t>
  </si>
  <si>
    <t>公告公示网址</t>
  </si>
  <si>
    <t>备注</t>
  </si>
  <si>
    <t>资金总额</t>
  </si>
  <si>
    <t>其中：中央资金</t>
  </si>
  <si>
    <t>市本级资金</t>
  </si>
  <si>
    <t>县本级资金</t>
  </si>
  <si>
    <t>重庆市</t>
  </si>
  <si>
    <t>忠县</t>
  </si>
  <si>
    <r>
      <t>忠财行〔</t>
    </r>
    <r>
      <rPr>
        <sz val="12"/>
        <rFont val="Times New Roman"/>
        <family val="1"/>
      </rPr>
      <t>2022</t>
    </r>
    <r>
      <rPr>
        <sz val="12"/>
        <rFont val="宋体"/>
        <family val="0"/>
      </rPr>
      <t>〕</t>
    </r>
    <r>
      <rPr>
        <sz val="12"/>
        <rFont val="Times New Roman"/>
        <family val="1"/>
      </rPr>
      <t>37</t>
    </r>
    <r>
      <rPr>
        <sz val="12"/>
        <rFont val="宋体"/>
        <family val="0"/>
      </rPr>
      <t>号</t>
    </r>
  </si>
  <si>
    <t>少数民族发展</t>
  </si>
  <si>
    <t>下达</t>
  </si>
  <si>
    <r>
      <t>关于提前下达</t>
    </r>
    <r>
      <rPr>
        <sz val="12"/>
        <rFont val="Times New Roman"/>
        <family val="1"/>
      </rPr>
      <t>2023</t>
    </r>
    <r>
      <rPr>
        <sz val="12"/>
        <rFont val="宋体"/>
        <family val="0"/>
      </rPr>
      <t>年中央少数民族发展资金预算的通知</t>
    </r>
  </si>
  <si>
    <t>http://www.zhongxian.gov.cn/zwgk_156/zfxxgkml/hmhlzj/zyzc/202302/t20230216_11612628.html</t>
  </si>
  <si>
    <r>
      <t>忠财农〔</t>
    </r>
    <r>
      <rPr>
        <sz val="12"/>
        <rFont val="Times New Roman"/>
        <family val="1"/>
      </rPr>
      <t>2022</t>
    </r>
    <r>
      <rPr>
        <sz val="12"/>
        <rFont val="宋体"/>
        <family val="0"/>
      </rPr>
      <t>〕</t>
    </r>
    <r>
      <rPr>
        <sz val="12"/>
        <rFont val="Times New Roman"/>
        <family val="1"/>
      </rPr>
      <t>97</t>
    </r>
    <r>
      <rPr>
        <sz val="12"/>
        <rFont val="宋体"/>
        <family val="0"/>
      </rPr>
      <t>号</t>
    </r>
  </si>
  <si>
    <t>巩固拓展脱贫攻坚成果和乡村振兴、以工代赈、支持欠发达国家国有林场</t>
  </si>
  <si>
    <r>
      <t>关于提前下达</t>
    </r>
    <r>
      <rPr>
        <sz val="12"/>
        <rFont val="Times New Roman"/>
        <family val="1"/>
      </rPr>
      <t>2023</t>
    </r>
    <r>
      <rPr>
        <sz val="12"/>
        <rFont val="宋体"/>
        <family val="0"/>
      </rPr>
      <t>年第一批财政衔接项目资金的通知</t>
    </r>
  </si>
  <si>
    <t>http://www.zhongxian.gov.cn/zwgk_156/zfxxgkml/hmhlzj/zyzc/202302/t20230216_11614011.html</t>
  </si>
  <si>
    <r>
      <t>忠财农〔</t>
    </r>
    <r>
      <rPr>
        <sz val="12"/>
        <rFont val="Times New Roman"/>
        <family val="1"/>
      </rPr>
      <t>2023</t>
    </r>
    <r>
      <rPr>
        <sz val="12"/>
        <rFont val="宋体"/>
        <family val="0"/>
      </rPr>
      <t>〕</t>
    </r>
    <r>
      <rPr>
        <sz val="12"/>
        <rFont val="Times New Roman"/>
        <family val="1"/>
      </rPr>
      <t>15</t>
    </r>
    <r>
      <rPr>
        <sz val="12"/>
        <rFont val="宋体"/>
        <family val="0"/>
      </rPr>
      <t>号</t>
    </r>
  </si>
  <si>
    <t>巩固拓展脱贫攻坚成果和乡村振兴</t>
  </si>
  <si>
    <r>
      <t>关于下达</t>
    </r>
    <r>
      <rPr>
        <sz val="12"/>
        <rFont val="Times New Roman"/>
        <family val="1"/>
      </rPr>
      <t>“</t>
    </r>
    <r>
      <rPr>
        <sz val="12"/>
        <rFont val="宋体"/>
        <family val="0"/>
      </rPr>
      <t>渝快助农贷</t>
    </r>
    <r>
      <rPr>
        <sz val="12"/>
        <rFont val="Times New Roman"/>
        <family val="1"/>
      </rPr>
      <t>”</t>
    </r>
    <r>
      <rPr>
        <sz val="12"/>
        <rFont val="宋体"/>
        <family val="0"/>
      </rPr>
      <t>风险补偿金的通知</t>
    </r>
  </si>
  <si>
    <t>http://www.zhongxian.gov.cn/zwgk_156/zfxxgkml/hmhlzj/zyzc/202305/t20230529_12008130.html</t>
  </si>
  <si>
    <r>
      <t>忠财农〔</t>
    </r>
    <r>
      <rPr>
        <sz val="12"/>
        <rFont val="Times New Roman"/>
        <family val="1"/>
      </rPr>
      <t>2023</t>
    </r>
    <r>
      <rPr>
        <sz val="12"/>
        <rFont val="宋体"/>
        <family val="0"/>
      </rPr>
      <t>〕</t>
    </r>
    <r>
      <rPr>
        <sz val="12"/>
        <rFont val="Times New Roman"/>
        <family val="1"/>
      </rPr>
      <t>30</t>
    </r>
    <r>
      <rPr>
        <sz val="12"/>
        <rFont val="宋体"/>
        <family val="0"/>
      </rPr>
      <t>号</t>
    </r>
  </si>
  <si>
    <r>
      <t>关于下达</t>
    </r>
    <r>
      <rPr>
        <sz val="12"/>
        <rFont val="Times New Roman"/>
        <family val="1"/>
      </rPr>
      <t>2023</t>
    </r>
    <r>
      <rPr>
        <sz val="12"/>
        <rFont val="宋体"/>
        <family val="0"/>
      </rPr>
      <t>年财政衔接推进乡村振兴补助资金第三批项目预算的通知</t>
    </r>
  </si>
  <si>
    <t>http://www.zhongxian.gov.cn/zwgk_156/zfxxgkml/hmhlzj/zyzc/202307/t20230706_12127485.html</t>
  </si>
  <si>
    <r>
      <t>忠财农〔</t>
    </r>
    <r>
      <rPr>
        <sz val="12"/>
        <rFont val="Times New Roman"/>
        <family val="1"/>
      </rPr>
      <t>2023</t>
    </r>
    <r>
      <rPr>
        <sz val="12"/>
        <rFont val="宋体"/>
        <family val="0"/>
      </rPr>
      <t>〕</t>
    </r>
    <r>
      <rPr>
        <sz val="12"/>
        <rFont val="Times New Roman"/>
        <family val="1"/>
      </rPr>
      <t>31</t>
    </r>
    <r>
      <rPr>
        <sz val="12"/>
        <rFont val="宋体"/>
        <family val="0"/>
      </rPr>
      <t>号</t>
    </r>
  </si>
  <si>
    <r>
      <t>忠财农〔</t>
    </r>
    <r>
      <rPr>
        <sz val="12"/>
        <rFont val="Times New Roman"/>
        <family val="1"/>
      </rPr>
      <t>2023</t>
    </r>
    <r>
      <rPr>
        <sz val="12"/>
        <rFont val="宋体"/>
        <family val="0"/>
      </rPr>
      <t>〕</t>
    </r>
    <r>
      <rPr>
        <sz val="12"/>
        <rFont val="Times New Roman"/>
        <family val="1"/>
      </rPr>
      <t>31</t>
    </r>
    <r>
      <rPr>
        <sz val="12"/>
        <rFont val="宋体"/>
        <family val="0"/>
      </rPr>
      <t>号</t>
    </r>
    <r>
      <rPr>
        <sz val="12"/>
        <rFont val="Times New Roman"/>
        <family val="1"/>
      </rPr>
      <t xml:space="preserve"> </t>
    </r>
    <r>
      <rPr>
        <sz val="12"/>
        <rFont val="宋体"/>
        <family val="0"/>
      </rPr>
      <t>关于下达</t>
    </r>
    <r>
      <rPr>
        <sz val="12"/>
        <rFont val="Times New Roman"/>
        <family val="1"/>
      </rPr>
      <t>2023</t>
    </r>
    <r>
      <rPr>
        <sz val="12"/>
        <rFont val="宋体"/>
        <family val="0"/>
      </rPr>
      <t>年市级财政衔接推进乡村振兴重点帮扶乡镇财力补助项目预算的通知</t>
    </r>
  </si>
  <si>
    <t>http://www.zhongxian.gov.cn/zwgk_156/zfxxgkml/hmhlzj/zyzc/202312/t20231220_12728146.html</t>
  </si>
  <si>
    <r>
      <t>忠财农〔</t>
    </r>
    <r>
      <rPr>
        <sz val="12"/>
        <rFont val="Times New Roman"/>
        <family val="1"/>
      </rPr>
      <t>2023</t>
    </r>
    <r>
      <rPr>
        <sz val="12"/>
        <rFont val="宋体"/>
        <family val="0"/>
      </rPr>
      <t>〕</t>
    </r>
    <r>
      <rPr>
        <sz val="12"/>
        <rFont val="Times New Roman"/>
        <family val="1"/>
      </rPr>
      <t>49</t>
    </r>
    <r>
      <rPr>
        <sz val="12"/>
        <rFont val="宋体"/>
        <family val="0"/>
      </rPr>
      <t>号</t>
    </r>
  </si>
  <si>
    <t>收回</t>
  </si>
  <si>
    <r>
      <t>关于收回</t>
    </r>
    <r>
      <rPr>
        <sz val="12"/>
        <color indexed="8"/>
        <rFont val="Times New Roman"/>
        <family val="1"/>
      </rPr>
      <t>2023</t>
    </r>
    <r>
      <rPr>
        <sz val="12"/>
        <color indexed="8"/>
        <rFont val="宋体"/>
        <family val="0"/>
      </rPr>
      <t>年度财政衔接推进乡村振兴结余资金的通知</t>
    </r>
  </si>
  <si>
    <t>http://www.zhongxian.gov.cn/zwgk_156/zfxxgkml/hmhlzj/zyzc/202309/t20230927_12389168.html</t>
  </si>
  <si>
    <r>
      <t>忠财农〔</t>
    </r>
    <r>
      <rPr>
        <sz val="12"/>
        <rFont val="Times New Roman"/>
        <family val="1"/>
      </rPr>
      <t>2023</t>
    </r>
    <r>
      <rPr>
        <sz val="12"/>
        <rFont val="宋体"/>
        <family val="0"/>
      </rPr>
      <t>〕</t>
    </r>
    <r>
      <rPr>
        <sz val="12"/>
        <rFont val="Times New Roman"/>
        <family val="1"/>
      </rPr>
      <t>51</t>
    </r>
    <r>
      <rPr>
        <sz val="12"/>
        <rFont val="宋体"/>
        <family val="0"/>
      </rPr>
      <t>号</t>
    </r>
  </si>
  <si>
    <r>
      <t>忠</t>
    </r>
    <r>
      <rPr>
        <sz val="12"/>
        <rFont val="Times New Roman"/>
        <family val="1"/>
      </rPr>
      <t xml:space="preserve"> </t>
    </r>
    <r>
      <rPr>
        <sz val="12"/>
        <rFont val="宋体"/>
        <family val="0"/>
      </rPr>
      <t>县</t>
    </r>
    <r>
      <rPr>
        <sz val="12"/>
        <rFont val="Times New Roman"/>
        <family val="1"/>
      </rPr>
      <t xml:space="preserve"> </t>
    </r>
    <r>
      <rPr>
        <sz val="12"/>
        <rFont val="宋体"/>
        <family val="0"/>
      </rPr>
      <t>财</t>
    </r>
    <r>
      <rPr>
        <sz val="12"/>
        <rFont val="Times New Roman"/>
        <family val="1"/>
      </rPr>
      <t xml:space="preserve"> </t>
    </r>
    <r>
      <rPr>
        <sz val="12"/>
        <rFont val="宋体"/>
        <family val="0"/>
      </rPr>
      <t>政</t>
    </r>
    <r>
      <rPr>
        <sz val="12"/>
        <rFont val="Times New Roman"/>
        <family val="1"/>
      </rPr>
      <t xml:space="preserve"> </t>
    </r>
    <r>
      <rPr>
        <sz val="12"/>
        <rFont val="宋体"/>
        <family val="0"/>
      </rPr>
      <t>局</t>
    </r>
    <r>
      <rPr>
        <sz val="12"/>
        <rFont val="Times New Roman"/>
        <family val="1"/>
      </rPr>
      <t xml:space="preserve"> </t>
    </r>
    <r>
      <rPr>
        <sz val="12"/>
        <rFont val="宋体"/>
        <family val="0"/>
      </rPr>
      <t>关于下达</t>
    </r>
    <r>
      <rPr>
        <sz val="12"/>
        <rFont val="Times New Roman"/>
        <family val="1"/>
      </rPr>
      <t>2023</t>
    </r>
    <r>
      <rPr>
        <sz val="12"/>
        <rFont val="宋体"/>
        <family val="0"/>
      </rPr>
      <t>年财政衔接推进乡村振兴补助资金第五批项目预算的通知</t>
    </r>
  </si>
  <si>
    <t>http://www.zhongxian.gov.cn/zwgk_156/zfxxgkml/hmhlzj/zyzc/202309/t20230927_12389221.html</t>
  </si>
  <si>
    <r>
      <t>忠财农〔</t>
    </r>
    <r>
      <rPr>
        <sz val="12"/>
        <rFont val="Times New Roman"/>
        <family val="1"/>
      </rPr>
      <t>2023</t>
    </r>
    <r>
      <rPr>
        <sz val="12"/>
        <rFont val="宋体"/>
        <family val="0"/>
      </rPr>
      <t>〕</t>
    </r>
    <r>
      <rPr>
        <sz val="12"/>
        <rFont val="Times New Roman"/>
        <family val="1"/>
      </rPr>
      <t>60</t>
    </r>
    <r>
      <rPr>
        <sz val="12"/>
        <rFont val="宋体"/>
        <family val="0"/>
      </rPr>
      <t>号</t>
    </r>
  </si>
  <si>
    <r>
      <t>关于收回</t>
    </r>
    <r>
      <rPr>
        <sz val="12"/>
        <color indexed="8"/>
        <rFont val="Times New Roman"/>
        <family val="1"/>
      </rPr>
      <t>2023</t>
    </r>
    <r>
      <rPr>
        <sz val="12"/>
        <color indexed="8"/>
        <rFont val="宋体"/>
        <family val="0"/>
      </rPr>
      <t>年及以前年度财政衔接推进乡村振兴结余资金的通知</t>
    </r>
  </si>
  <si>
    <t>http://www.zhongxian.gov.cn/bm/zxczj/gsggczj/202312/t20231222_12736056.html</t>
  </si>
  <si>
    <r>
      <t>忠财农〔</t>
    </r>
    <r>
      <rPr>
        <sz val="12"/>
        <rFont val="Times New Roman"/>
        <family val="1"/>
      </rPr>
      <t>2023</t>
    </r>
    <r>
      <rPr>
        <sz val="12"/>
        <rFont val="宋体"/>
        <family val="0"/>
      </rPr>
      <t>〕</t>
    </r>
    <r>
      <rPr>
        <sz val="12"/>
        <rFont val="Times New Roman"/>
        <family val="1"/>
      </rPr>
      <t>62</t>
    </r>
    <r>
      <rPr>
        <sz val="12"/>
        <rFont val="宋体"/>
        <family val="0"/>
      </rPr>
      <t>号</t>
    </r>
  </si>
  <si>
    <r>
      <t>关于下达</t>
    </r>
    <r>
      <rPr>
        <sz val="12"/>
        <rFont val="Times New Roman"/>
        <family val="1"/>
      </rPr>
      <t/>
    </r>
    <r>
      <rPr>
        <sz val="12"/>
        <rFont val="Times New Roman"/>
        <family val="1"/>
      </rPr>
      <t>2023年财政衔接推进乡村振兴补助资金第六批项目预算的通知</t>
    </r>
  </si>
  <si>
    <t>http://www.zhongxian.gov.cn/zwgk_156/zfxxgkml/hmhlzj/zyzc/202311/t20231121_12588734.html</t>
  </si>
  <si>
    <r>
      <t>忠财农〔</t>
    </r>
    <r>
      <rPr>
        <sz val="12"/>
        <rFont val="Times New Roman"/>
        <family val="1"/>
      </rPr>
      <t>2023</t>
    </r>
    <r>
      <rPr>
        <sz val="12"/>
        <rFont val="宋体"/>
        <family val="0"/>
      </rPr>
      <t>〕</t>
    </r>
    <r>
      <rPr>
        <sz val="12"/>
        <rFont val="Times New Roman"/>
        <family val="1"/>
      </rPr>
      <t>69</t>
    </r>
    <r>
      <rPr>
        <sz val="12"/>
        <rFont val="宋体"/>
        <family val="0"/>
      </rPr>
      <t>号</t>
    </r>
  </si>
  <si>
    <t>http://www.zhongxian.gov.cn/zwgk_156/zfxxgkml/hmhlzj/zyzc/202312/t20231215_12712237.html</t>
  </si>
  <si>
    <r>
      <t>忠财农〔</t>
    </r>
    <r>
      <rPr>
        <sz val="12"/>
        <rFont val="Times New Roman"/>
        <family val="1"/>
      </rPr>
      <t>2023</t>
    </r>
    <r>
      <rPr>
        <sz val="12"/>
        <rFont val="宋体"/>
        <family val="0"/>
      </rPr>
      <t>〕</t>
    </r>
    <r>
      <rPr>
        <sz val="12"/>
        <rFont val="Times New Roman"/>
        <family val="1"/>
      </rPr>
      <t>70</t>
    </r>
    <r>
      <rPr>
        <sz val="12"/>
        <rFont val="宋体"/>
        <family val="0"/>
      </rPr>
      <t>号</t>
    </r>
  </si>
  <si>
    <r>
      <t>关于下达</t>
    </r>
    <r>
      <rPr>
        <sz val="12"/>
        <rFont val="Times New Roman"/>
        <family val="1"/>
      </rPr>
      <t>2023</t>
    </r>
    <r>
      <rPr>
        <sz val="12"/>
        <rFont val="宋体"/>
        <family val="0"/>
      </rPr>
      <t>年财政衔接推进乡村振兴补助资金第七批项目预算的通知</t>
    </r>
  </si>
  <si>
    <t>http://www.zhongxian.gov.cn/zwgk_156/zfxxgkml/hmhlzj/zyzc/202312/t20231215_12712336.html</t>
  </si>
  <si>
    <r>
      <t>忠财农〔</t>
    </r>
    <r>
      <rPr>
        <sz val="12"/>
        <rFont val="Times New Roman"/>
        <family val="1"/>
      </rPr>
      <t>2023</t>
    </r>
    <r>
      <rPr>
        <sz val="12"/>
        <rFont val="宋体"/>
        <family val="0"/>
      </rPr>
      <t>〕</t>
    </r>
    <r>
      <rPr>
        <sz val="12"/>
        <rFont val="Times New Roman"/>
        <family val="1"/>
      </rPr>
      <t>74</t>
    </r>
    <r>
      <rPr>
        <sz val="12"/>
        <rFont val="宋体"/>
        <family val="0"/>
      </rPr>
      <t>号</t>
    </r>
  </si>
  <si>
    <t>调整</t>
  </si>
  <si>
    <r>
      <t>关于调剂下达</t>
    </r>
    <r>
      <rPr>
        <sz val="12"/>
        <color indexed="8"/>
        <rFont val="Times New Roman"/>
        <family val="1"/>
      </rPr>
      <t>2023</t>
    </r>
    <r>
      <rPr>
        <sz val="12"/>
        <color indexed="8"/>
        <rFont val="宋体"/>
        <family val="0"/>
      </rPr>
      <t>年财政衔接推进乡村振兴补助资金第八批项目预算的通知</t>
    </r>
  </si>
  <si>
    <t>http://www.zhongxian.gov.cn/zwgk_156/zfxxgkml/hmhlzj/zyzc/202312/t20231220_12728373.html</t>
  </si>
  <si>
    <r>
      <t>直接调剂安排结余资金</t>
    </r>
    <r>
      <rPr>
        <sz val="12"/>
        <color indexed="8"/>
        <rFont val="Times New Roman"/>
        <family val="1"/>
      </rPr>
      <t>302.34315</t>
    </r>
    <r>
      <rPr>
        <sz val="12"/>
        <color indexed="8"/>
        <rFont val="宋体"/>
        <family val="0"/>
      </rPr>
      <t>万元。其中：中央</t>
    </r>
    <r>
      <rPr>
        <sz val="12"/>
        <color indexed="8"/>
        <rFont val="Times New Roman"/>
        <family val="1"/>
      </rPr>
      <t>98.659291</t>
    </r>
    <r>
      <rPr>
        <sz val="12"/>
        <color indexed="8"/>
        <rFont val="宋体"/>
        <family val="0"/>
      </rPr>
      <t>万元，市级资金</t>
    </r>
    <r>
      <rPr>
        <sz val="12"/>
        <color indexed="8"/>
        <rFont val="Times New Roman"/>
        <family val="1"/>
      </rPr>
      <t>88.206079</t>
    </r>
    <r>
      <rPr>
        <sz val="12"/>
        <color indexed="8"/>
        <rFont val="宋体"/>
        <family val="0"/>
      </rPr>
      <t>万元，县级资金</t>
    </r>
    <r>
      <rPr>
        <sz val="12"/>
        <color indexed="8"/>
        <rFont val="Times New Roman"/>
        <family val="1"/>
      </rPr>
      <t>115.47778</t>
    </r>
    <r>
      <rPr>
        <sz val="12"/>
        <color indexed="8"/>
        <rFont val="宋体"/>
        <family val="0"/>
      </rPr>
      <t>万元。</t>
    </r>
  </si>
  <si>
    <t>备注：可从全国防返贫监测系统导出。</t>
  </si>
  <si>
    <t>表六</t>
  </si>
  <si>
    <r>
      <t>2023</t>
    </r>
    <r>
      <rPr>
        <sz val="20"/>
        <rFont val="方正小标宋_GBK"/>
        <family val="4"/>
      </rPr>
      <t>年全县政府性基金预算收支执行情况表</t>
    </r>
  </si>
  <si>
    <t>执行数</t>
  </si>
  <si>
    <t>一、上年结转收入</t>
  </si>
  <si>
    <t>国有土地使用权出让收入</t>
  </si>
  <si>
    <r>
      <rPr>
        <sz val="12"/>
        <rFont val="宋体"/>
        <family val="0"/>
      </rPr>
      <t>城市基础设施配套费收入</t>
    </r>
  </si>
  <si>
    <r>
      <rPr>
        <sz val="12"/>
        <rFont val="宋体"/>
        <family val="0"/>
      </rPr>
      <t>污水处理费收入</t>
    </r>
  </si>
  <si>
    <r>
      <rPr>
        <sz val="12"/>
        <rFont val="宋体"/>
        <family val="0"/>
      </rPr>
      <t>农业土地开发资金收入</t>
    </r>
  </si>
  <si>
    <r>
      <rPr>
        <sz val="12"/>
        <rFont val="宋体"/>
        <family val="0"/>
      </rPr>
      <t>国有土地收益基金收入</t>
    </r>
  </si>
  <si>
    <t>专项债务对应项目专项收入</t>
  </si>
  <si>
    <r>
      <rPr>
        <b/>
        <sz val="12"/>
        <rFont val="宋体"/>
        <family val="0"/>
      </rPr>
      <t>五、调入资金</t>
    </r>
  </si>
  <si>
    <r>
      <rPr>
        <sz val="12"/>
        <rFont val="宋体"/>
        <family val="0"/>
      </rPr>
      <t>抗疫特别国债安排的支出</t>
    </r>
  </si>
  <si>
    <r>
      <rPr>
        <sz val="12"/>
        <rFont val="宋体"/>
        <family val="0"/>
      </rPr>
      <t>债务发行费用支出</t>
    </r>
  </si>
  <si>
    <r>
      <rPr>
        <b/>
        <sz val="12"/>
        <rFont val="宋体"/>
        <family val="0"/>
      </rPr>
      <t>三、调出资金</t>
    </r>
  </si>
  <si>
    <r>
      <rPr>
        <b/>
        <sz val="12"/>
        <rFont val="宋体"/>
        <family val="0"/>
      </rPr>
      <t>四、债务还本支出</t>
    </r>
  </si>
  <si>
    <t>五、结转下年</t>
  </si>
  <si>
    <t>表七</t>
  </si>
  <si>
    <r>
      <t>2023</t>
    </r>
    <r>
      <rPr>
        <sz val="20"/>
        <rFont val="方正小标宋_GBK"/>
        <family val="4"/>
      </rPr>
      <t>年县本级政府性基金预算收支执行情况表</t>
    </r>
  </si>
  <si>
    <t>预算科目</t>
  </si>
  <si>
    <t>收入总计</t>
  </si>
  <si>
    <t>支出总计</t>
  </si>
  <si>
    <t>一、本年度支出</t>
  </si>
  <si>
    <t>二、本年度收入</t>
  </si>
  <si>
    <t>科学技术支出</t>
  </si>
  <si>
    <t>文化旅游体育与传媒支出</t>
  </si>
  <si>
    <t>城市基础设施配套费收入</t>
  </si>
  <si>
    <t>社会保障和就业支出</t>
  </si>
  <si>
    <t>污水处理费收入</t>
  </si>
  <si>
    <t>城乡社区支出</t>
  </si>
  <si>
    <t>农业土地开发资金收入</t>
  </si>
  <si>
    <t>农林水支出</t>
  </si>
  <si>
    <t>国有土地收益基金收入</t>
  </si>
  <si>
    <t>交通运输支出</t>
  </si>
  <si>
    <t>资源勘探信息等支出</t>
  </si>
  <si>
    <t>三、上级补助收入</t>
  </si>
  <si>
    <t>商业服务业等支出</t>
  </si>
  <si>
    <t>四、债务转贷收入</t>
  </si>
  <si>
    <t>其他支出</t>
  </si>
  <si>
    <t>五、调入资金</t>
  </si>
  <si>
    <t>抗疫特别国债安排的支出</t>
  </si>
  <si>
    <t>债务付息支出</t>
  </si>
  <si>
    <t>债务发行费用支出</t>
  </si>
  <si>
    <t>二、上解上级支出</t>
  </si>
  <si>
    <t>三、调出资金</t>
  </si>
  <si>
    <t>四、债务还本支出</t>
  </si>
  <si>
    <t>五、补助下级支出</t>
  </si>
  <si>
    <t>表八</t>
  </si>
  <si>
    <t>2023年忠县政府性基金预算支出执行表</t>
  </si>
  <si>
    <t>科目名称</t>
  </si>
  <si>
    <t>决算数</t>
  </si>
  <si>
    <r>
      <rPr>
        <b/>
        <sz val="11"/>
        <rFont val="宋体"/>
        <family val="0"/>
      </rPr>
      <t>政府性基金预算支出</t>
    </r>
  </si>
  <si>
    <r>
      <t xml:space="preserve">  </t>
    </r>
    <r>
      <rPr>
        <b/>
        <sz val="11"/>
        <rFont val="宋体"/>
        <family val="0"/>
      </rPr>
      <t>核电站乏燃料处理处置基金支出</t>
    </r>
  </si>
  <si>
    <r>
      <t xml:space="preserve">    </t>
    </r>
    <r>
      <rPr>
        <sz val="11"/>
        <rFont val="宋体"/>
        <family val="0"/>
      </rPr>
      <t>乏燃料运输</t>
    </r>
  </si>
  <si>
    <r>
      <t xml:space="preserve">    </t>
    </r>
    <r>
      <rPr>
        <sz val="11"/>
        <rFont val="宋体"/>
        <family val="0"/>
      </rPr>
      <t>乏燃料离堆贮存</t>
    </r>
  </si>
  <si>
    <r>
      <t xml:space="preserve">    </t>
    </r>
    <r>
      <rPr>
        <sz val="11"/>
        <rFont val="宋体"/>
        <family val="0"/>
      </rPr>
      <t>乏燃料后处理</t>
    </r>
  </si>
  <si>
    <r>
      <t xml:space="preserve">    </t>
    </r>
    <r>
      <rPr>
        <sz val="11"/>
        <rFont val="宋体"/>
        <family val="0"/>
      </rPr>
      <t>高放废物的处理处置</t>
    </r>
  </si>
  <si>
    <r>
      <t xml:space="preserve">    </t>
    </r>
    <r>
      <rPr>
        <sz val="11"/>
        <rFont val="宋体"/>
        <family val="0"/>
      </rPr>
      <t>乏燃料后处理厂的建设、运行、改造和退役</t>
    </r>
  </si>
  <si>
    <r>
      <t xml:space="preserve">    </t>
    </r>
    <r>
      <rPr>
        <sz val="11"/>
        <rFont val="宋体"/>
        <family val="0"/>
      </rPr>
      <t>其他乏燃料处理处置基金支出</t>
    </r>
  </si>
  <si>
    <r>
      <t xml:space="preserve">  </t>
    </r>
    <r>
      <rPr>
        <b/>
        <sz val="11"/>
        <rFont val="宋体"/>
        <family val="0"/>
      </rPr>
      <t>国家电影事业发展专项资金安排的支出</t>
    </r>
  </si>
  <si>
    <r>
      <t xml:space="preserve">    </t>
    </r>
    <r>
      <rPr>
        <sz val="11"/>
        <rFont val="宋体"/>
        <family val="0"/>
      </rPr>
      <t>资助国产影片放映</t>
    </r>
  </si>
  <si>
    <r>
      <t xml:space="preserve">    </t>
    </r>
    <r>
      <rPr>
        <sz val="11"/>
        <rFont val="宋体"/>
        <family val="0"/>
      </rPr>
      <t>资助影院建设</t>
    </r>
  </si>
  <si>
    <r>
      <t xml:space="preserve">    </t>
    </r>
    <r>
      <rPr>
        <sz val="11"/>
        <rFont val="宋体"/>
        <family val="0"/>
      </rPr>
      <t>资助少数民族语电影译制</t>
    </r>
  </si>
  <si>
    <r>
      <t xml:space="preserve">    </t>
    </r>
    <r>
      <rPr>
        <sz val="11"/>
        <rFont val="宋体"/>
        <family val="0"/>
      </rPr>
      <t>购买农村电影公益性放映版权服务</t>
    </r>
  </si>
  <si>
    <r>
      <t xml:space="preserve">    </t>
    </r>
    <r>
      <rPr>
        <sz val="11"/>
        <rFont val="宋体"/>
        <family val="0"/>
      </rPr>
      <t>其他国家电影事业发展专项资金支出</t>
    </r>
  </si>
  <si>
    <r>
      <t xml:space="preserve">  </t>
    </r>
    <r>
      <rPr>
        <b/>
        <sz val="11"/>
        <rFont val="宋体"/>
        <family val="0"/>
      </rPr>
      <t>旅游发展基金支出</t>
    </r>
  </si>
  <si>
    <r>
      <t xml:space="preserve">    </t>
    </r>
    <r>
      <rPr>
        <sz val="11"/>
        <rFont val="宋体"/>
        <family val="0"/>
      </rPr>
      <t>宣传促销</t>
    </r>
  </si>
  <si>
    <r>
      <t xml:space="preserve">    </t>
    </r>
    <r>
      <rPr>
        <sz val="11"/>
        <rFont val="宋体"/>
        <family val="0"/>
      </rPr>
      <t>行业规划</t>
    </r>
  </si>
  <si>
    <r>
      <t xml:space="preserve">    </t>
    </r>
    <r>
      <rPr>
        <sz val="11"/>
        <rFont val="宋体"/>
        <family val="0"/>
      </rPr>
      <t>旅游事业补助</t>
    </r>
  </si>
  <si>
    <r>
      <t xml:space="preserve">    </t>
    </r>
    <r>
      <rPr>
        <sz val="11"/>
        <rFont val="宋体"/>
        <family val="0"/>
      </rPr>
      <t>地方旅游开发项目补助</t>
    </r>
  </si>
  <si>
    <r>
      <t xml:space="preserve">    </t>
    </r>
    <r>
      <rPr>
        <sz val="11"/>
        <rFont val="宋体"/>
        <family val="0"/>
      </rPr>
      <t>其他旅游发展基金支出</t>
    </r>
  </si>
  <si>
    <r>
      <t xml:space="preserve">  </t>
    </r>
    <r>
      <rPr>
        <b/>
        <sz val="11"/>
        <rFont val="宋体"/>
        <family val="0"/>
      </rPr>
      <t>国家电影事业发展专项资金对应专项债务收入安排的支出</t>
    </r>
  </si>
  <si>
    <r>
      <t xml:space="preserve">    </t>
    </r>
    <r>
      <rPr>
        <sz val="11"/>
        <rFont val="宋体"/>
        <family val="0"/>
      </rPr>
      <t>资助城市影院</t>
    </r>
  </si>
  <si>
    <r>
      <t xml:space="preserve">    </t>
    </r>
    <r>
      <rPr>
        <sz val="11"/>
        <rFont val="宋体"/>
        <family val="0"/>
      </rPr>
      <t>其他国家电影事业发展专项资金对应专项债务收入支出</t>
    </r>
  </si>
  <si>
    <r>
      <t xml:space="preserve">  </t>
    </r>
    <r>
      <rPr>
        <b/>
        <sz val="11"/>
        <rFont val="宋体"/>
        <family val="0"/>
      </rPr>
      <t>大中型水库移民后期扶持基金支出</t>
    </r>
  </si>
  <si>
    <r>
      <t xml:space="preserve">    </t>
    </r>
    <r>
      <rPr>
        <sz val="11"/>
        <rFont val="宋体"/>
        <family val="0"/>
      </rPr>
      <t>移民补助</t>
    </r>
  </si>
  <si>
    <r>
      <t xml:space="preserve">    </t>
    </r>
    <r>
      <rPr>
        <sz val="11"/>
        <rFont val="宋体"/>
        <family val="0"/>
      </rPr>
      <t>基础设施建设和经济发展</t>
    </r>
  </si>
  <si>
    <r>
      <t xml:space="preserve">    </t>
    </r>
    <r>
      <rPr>
        <sz val="11"/>
        <rFont val="宋体"/>
        <family val="0"/>
      </rPr>
      <t>其他大中型水库移民后期扶持基金支出</t>
    </r>
  </si>
  <si>
    <r>
      <t xml:space="preserve">  </t>
    </r>
    <r>
      <rPr>
        <b/>
        <sz val="11"/>
        <rFont val="宋体"/>
        <family val="0"/>
      </rPr>
      <t>小型水库移民扶助基金安排的支出</t>
    </r>
  </si>
  <si>
    <r>
      <t xml:space="preserve">    </t>
    </r>
    <r>
      <rPr>
        <sz val="11"/>
        <rFont val="宋体"/>
        <family val="0"/>
      </rPr>
      <t>其他小型水库移民扶助基金支出</t>
    </r>
  </si>
  <si>
    <r>
      <t xml:space="preserve">  </t>
    </r>
    <r>
      <rPr>
        <b/>
        <sz val="11"/>
        <rFont val="宋体"/>
        <family val="0"/>
      </rPr>
      <t>小型水库移民扶助基金对应专项债务收入安排的支出</t>
    </r>
  </si>
  <si>
    <r>
      <t xml:space="preserve">    </t>
    </r>
    <r>
      <rPr>
        <sz val="11"/>
        <rFont val="宋体"/>
        <family val="0"/>
      </rPr>
      <t>其他小型水库移民扶助基金对应专项债务收入安排的支出</t>
    </r>
  </si>
  <si>
    <r>
      <t xml:space="preserve">  </t>
    </r>
    <r>
      <rPr>
        <b/>
        <sz val="11"/>
        <rFont val="宋体"/>
        <family val="0"/>
      </rPr>
      <t>可再生能源电价附加收入安排的支出</t>
    </r>
  </si>
  <si>
    <r>
      <t xml:space="preserve">    </t>
    </r>
    <r>
      <rPr>
        <sz val="11"/>
        <rFont val="宋体"/>
        <family val="0"/>
      </rPr>
      <t>风力发电补助</t>
    </r>
  </si>
  <si>
    <r>
      <t xml:space="preserve">    </t>
    </r>
    <r>
      <rPr>
        <sz val="11"/>
        <rFont val="宋体"/>
        <family val="0"/>
      </rPr>
      <t>太阳能发电补助</t>
    </r>
  </si>
  <si>
    <r>
      <t xml:space="preserve">    </t>
    </r>
    <r>
      <rPr>
        <sz val="11"/>
        <rFont val="宋体"/>
        <family val="0"/>
      </rPr>
      <t>生物质能发电补助</t>
    </r>
  </si>
  <si>
    <r>
      <t xml:space="preserve">    </t>
    </r>
    <r>
      <rPr>
        <sz val="11"/>
        <rFont val="宋体"/>
        <family val="0"/>
      </rPr>
      <t>其他可再生能源电价附加收入安排的支出</t>
    </r>
  </si>
  <si>
    <r>
      <t xml:space="preserve">  </t>
    </r>
    <r>
      <rPr>
        <b/>
        <sz val="11"/>
        <rFont val="宋体"/>
        <family val="0"/>
      </rPr>
      <t>废弃电器电子产品处理基金支出</t>
    </r>
  </si>
  <si>
    <r>
      <t xml:space="preserve">    </t>
    </r>
    <r>
      <rPr>
        <sz val="11"/>
        <rFont val="宋体"/>
        <family val="0"/>
      </rPr>
      <t>回收处理费用补贴</t>
    </r>
  </si>
  <si>
    <r>
      <t xml:space="preserve">    </t>
    </r>
    <r>
      <rPr>
        <sz val="11"/>
        <rFont val="宋体"/>
        <family val="0"/>
      </rPr>
      <t>信息系统建设</t>
    </r>
  </si>
  <si>
    <r>
      <t xml:space="preserve">    </t>
    </r>
    <r>
      <rPr>
        <sz val="11"/>
        <rFont val="宋体"/>
        <family val="0"/>
      </rPr>
      <t>基金征管经费</t>
    </r>
  </si>
  <si>
    <r>
      <t xml:space="preserve">    </t>
    </r>
    <r>
      <rPr>
        <sz val="11"/>
        <rFont val="宋体"/>
        <family val="0"/>
      </rPr>
      <t>其他废弃电器电子产品处理基金支出</t>
    </r>
  </si>
  <si>
    <r>
      <t xml:space="preserve">  </t>
    </r>
    <r>
      <rPr>
        <b/>
        <sz val="11"/>
        <rFont val="宋体"/>
        <family val="0"/>
      </rPr>
      <t>国有土地使用权出让收入安排的支出</t>
    </r>
  </si>
  <si>
    <r>
      <t xml:space="preserve">    </t>
    </r>
    <r>
      <rPr>
        <sz val="11"/>
        <rFont val="宋体"/>
        <family val="0"/>
      </rPr>
      <t>征地和拆迁补偿支出</t>
    </r>
  </si>
  <si>
    <r>
      <t xml:space="preserve">    </t>
    </r>
    <r>
      <rPr>
        <sz val="11"/>
        <rFont val="宋体"/>
        <family val="0"/>
      </rPr>
      <t>土地开发支出</t>
    </r>
  </si>
  <si>
    <r>
      <t xml:space="preserve">    </t>
    </r>
    <r>
      <rPr>
        <sz val="11"/>
        <rFont val="宋体"/>
        <family val="0"/>
      </rPr>
      <t>城市建设支出</t>
    </r>
  </si>
  <si>
    <r>
      <t xml:space="preserve">    </t>
    </r>
    <r>
      <rPr>
        <sz val="11"/>
        <rFont val="宋体"/>
        <family val="0"/>
      </rPr>
      <t>农村基础设施建设支出</t>
    </r>
  </si>
  <si>
    <r>
      <t xml:space="preserve">    </t>
    </r>
    <r>
      <rPr>
        <sz val="11"/>
        <rFont val="宋体"/>
        <family val="0"/>
      </rPr>
      <t>补助被征地农民支出</t>
    </r>
  </si>
  <si>
    <r>
      <t xml:space="preserve">    </t>
    </r>
    <r>
      <rPr>
        <sz val="11"/>
        <rFont val="宋体"/>
        <family val="0"/>
      </rPr>
      <t>土地出让业务支出</t>
    </r>
  </si>
  <si>
    <r>
      <t xml:space="preserve">    </t>
    </r>
    <r>
      <rPr>
        <sz val="11"/>
        <rFont val="宋体"/>
        <family val="0"/>
      </rPr>
      <t>廉租住房支出</t>
    </r>
  </si>
  <si>
    <r>
      <t xml:space="preserve">    </t>
    </r>
    <r>
      <rPr>
        <sz val="11"/>
        <rFont val="宋体"/>
        <family val="0"/>
      </rPr>
      <t>支付破产或改制企业职工安置费</t>
    </r>
  </si>
  <si>
    <r>
      <t xml:space="preserve">    </t>
    </r>
    <r>
      <rPr>
        <sz val="11"/>
        <rFont val="宋体"/>
        <family val="0"/>
      </rPr>
      <t>棚户区改造支出</t>
    </r>
  </si>
  <si>
    <r>
      <t xml:space="preserve">    </t>
    </r>
    <r>
      <rPr>
        <sz val="11"/>
        <rFont val="宋体"/>
        <family val="0"/>
      </rPr>
      <t>公共租赁住房支出</t>
    </r>
  </si>
  <si>
    <r>
      <t xml:space="preserve">    </t>
    </r>
    <r>
      <rPr>
        <sz val="11"/>
        <rFont val="宋体"/>
        <family val="0"/>
      </rPr>
      <t>农业生产发展支出</t>
    </r>
  </si>
  <si>
    <r>
      <t xml:space="preserve">    </t>
    </r>
    <r>
      <rPr>
        <sz val="11"/>
        <rFont val="宋体"/>
        <family val="0"/>
      </rPr>
      <t>农村社会事业支出</t>
    </r>
  </si>
  <si>
    <r>
      <t xml:space="preserve">    </t>
    </r>
    <r>
      <rPr>
        <sz val="11"/>
        <rFont val="宋体"/>
        <family val="0"/>
      </rPr>
      <t>农业农村生态环境支出</t>
    </r>
  </si>
  <si>
    <r>
      <t xml:space="preserve">    </t>
    </r>
    <r>
      <rPr>
        <sz val="11"/>
        <rFont val="宋体"/>
        <family val="0"/>
      </rPr>
      <t>其他国有土地使用权出让收入安排的支出</t>
    </r>
  </si>
  <si>
    <r>
      <t xml:space="preserve">  </t>
    </r>
    <r>
      <rPr>
        <b/>
        <sz val="11"/>
        <rFont val="宋体"/>
        <family val="0"/>
      </rPr>
      <t>国有土地收益基金安排的支出</t>
    </r>
  </si>
  <si>
    <r>
      <t xml:space="preserve">    </t>
    </r>
    <r>
      <rPr>
        <sz val="11"/>
        <rFont val="宋体"/>
        <family val="0"/>
      </rPr>
      <t>其他国有土地收益基金支出</t>
    </r>
  </si>
  <si>
    <r>
      <t xml:space="preserve">  </t>
    </r>
    <r>
      <rPr>
        <b/>
        <sz val="11"/>
        <rFont val="宋体"/>
        <family val="0"/>
      </rPr>
      <t>农业土地开发资金安排的支出</t>
    </r>
  </si>
  <si>
    <r>
      <t xml:space="preserve">  </t>
    </r>
    <r>
      <rPr>
        <b/>
        <sz val="11"/>
        <rFont val="宋体"/>
        <family val="0"/>
      </rPr>
      <t>城市基础设施配套费安排的支出</t>
    </r>
  </si>
  <si>
    <r>
      <t xml:space="preserve">    </t>
    </r>
    <r>
      <rPr>
        <sz val="11"/>
        <rFont val="宋体"/>
        <family val="0"/>
      </rPr>
      <t>城市公共设施</t>
    </r>
  </si>
  <si>
    <r>
      <t xml:space="preserve">    </t>
    </r>
    <r>
      <rPr>
        <sz val="11"/>
        <rFont val="宋体"/>
        <family val="0"/>
      </rPr>
      <t>城市环境卫生</t>
    </r>
  </si>
  <si>
    <r>
      <t xml:space="preserve">    </t>
    </r>
    <r>
      <rPr>
        <sz val="11"/>
        <rFont val="宋体"/>
        <family val="0"/>
      </rPr>
      <t>公有房屋</t>
    </r>
  </si>
  <si>
    <r>
      <t xml:space="preserve">    </t>
    </r>
    <r>
      <rPr>
        <sz val="11"/>
        <rFont val="宋体"/>
        <family val="0"/>
      </rPr>
      <t>城市防洪</t>
    </r>
  </si>
  <si>
    <r>
      <t xml:space="preserve">    </t>
    </r>
    <r>
      <rPr>
        <sz val="11"/>
        <rFont val="宋体"/>
        <family val="0"/>
      </rPr>
      <t>其他城市基础设施配套费安排的支出</t>
    </r>
  </si>
  <si>
    <r>
      <t xml:space="preserve">  </t>
    </r>
    <r>
      <rPr>
        <b/>
        <sz val="11"/>
        <rFont val="宋体"/>
        <family val="0"/>
      </rPr>
      <t>污水处理费安排的支出</t>
    </r>
  </si>
  <si>
    <r>
      <t xml:space="preserve">    </t>
    </r>
    <r>
      <rPr>
        <sz val="11"/>
        <rFont val="宋体"/>
        <family val="0"/>
      </rPr>
      <t>污水处理设施建设和运营</t>
    </r>
  </si>
  <si>
    <r>
      <t xml:space="preserve">    </t>
    </r>
    <r>
      <rPr>
        <sz val="11"/>
        <rFont val="宋体"/>
        <family val="0"/>
      </rPr>
      <t>代征手续费</t>
    </r>
  </si>
  <si>
    <r>
      <t xml:space="preserve">    </t>
    </r>
    <r>
      <rPr>
        <sz val="11"/>
        <rFont val="宋体"/>
        <family val="0"/>
      </rPr>
      <t>其他污水处理费安排的支出</t>
    </r>
  </si>
  <si>
    <r>
      <t xml:space="preserve">  </t>
    </r>
    <r>
      <rPr>
        <b/>
        <sz val="11"/>
        <rFont val="宋体"/>
        <family val="0"/>
      </rPr>
      <t>土地储备专项债券收入安排的支出</t>
    </r>
    <r>
      <rPr>
        <b/>
        <sz val="11"/>
        <rFont val="Times New Roman"/>
        <family val="1"/>
      </rPr>
      <t xml:space="preserve">  </t>
    </r>
  </si>
  <si>
    <r>
      <t xml:space="preserve">    </t>
    </r>
    <r>
      <rPr>
        <sz val="11"/>
        <rFont val="宋体"/>
        <family val="0"/>
      </rPr>
      <t>征地和拆迁补偿支出</t>
    </r>
    <r>
      <rPr>
        <sz val="11"/>
        <rFont val="Times New Roman"/>
        <family val="1"/>
      </rPr>
      <t xml:space="preserve">  </t>
    </r>
  </si>
  <si>
    <r>
      <t xml:space="preserve">    </t>
    </r>
    <r>
      <rPr>
        <sz val="11"/>
        <rFont val="宋体"/>
        <family val="0"/>
      </rPr>
      <t>土地开发支出</t>
    </r>
    <r>
      <rPr>
        <sz val="11"/>
        <rFont val="Times New Roman"/>
        <family val="1"/>
      </rPr>
      <t xml:space="preserve">  </t>
    </r>
  </si>
  <si>
    <r>
      <t xml:space="preserve">    </t>
    </r>
    <r>
      <rPr>
        <sz val="11"/>
        <rFont val="宋体"/>
        <family val="0"/>
      </rPr>
      <t>其他土地储备专项债券收入安排的支出</t>
    </r>
    <r>
      <rPr>
        <sz val="11"/>
        <rFont val="Times New Roman"/>
        <family val="1"/>
      </rPr>
      <t xml:space="preserve">  </t>
    </r>
  </si>
  <si>
    <r>
      <t xml:space="preserve">  </t>
    </r>
    <r>
      <rPr>
        <b/>
        <sz val="11"/>
        <rFont val="宋体"/>
        <family val="0"/>
      </rPr>
      <t>棚户区改造专项债券收入安排的支出</t>
    </r>
    <r>
      <rPr>
        <b/>
        <sz val="11"/>
        <rFont val="Times New Roman"/>
        <family val="1"/>
      </rPr>
      <t xml:space="preserve">  </t>
    </r>
  </si>
  <si>
    <r>
      <t xml:space="preserve">    </t>
    </r>
    <r>
      <rPr>
        <sz val="11"/>
        <rFont val="宋体"/>
        <family val="0"/>
      </rPr>
      <t>其他棚户区改造专项债券收入安排的支出</t>
    </r>
    <r>
      <rPr>
        <sz val="11"/>
        <rFont val="Times New Roman"/>
        <family val="1"/>
      </rPr>
      <t xml:space="preserve">  </t>
    </r>
  </si>
  <si>
    <r>
      <t xml:space="preserve">  </t>
    </r>
    <r>
      <rPr>
        <b/>
        <sz val="11"/>
        <rFont val="宋体"/>
        <family val="0"/>
      </rPr>
      <t>城市基础设施配套费对应专项债务收入安排的支出</t>
    </r>
    <r>
      <rPr>
        <b/>
        <sz val="11"/>
        <rFont val="Times New Roman"/>
        <family val="1"/>
      </rPr>
      <t xml:space="preserve">  </t>
    </r>
  </si>
  <si>
    <r>
      <t xml:space="preserve">    </t>
    </r>
    <r>
      <rPr>
        <sz val="11"/>
        <rFont val="宋体"/>
        <family val="0"/>
      </rPr>
      <t>城市公共设施</t>
    </r>
    <r>
      <rPr>
        <sz val="11"/>
        <rFont val="Times New Roman"/>
        <family val="1"/>
      </rPr>
      <t xml:space="preserve">  </t>
    </r>
  </si>
  <si>
    <r>
      <t xml:space="preserve">    </t>
    </r>
    <r>
      <rPr>
        <sz val="11"/>
        <rFont val="宋体"/>
        <family val="0"/>
      </rPr>
      <t>城市环境卫生</t>
    </r>
    <r>
      <rPr>
        <sz val="11"/>
        <rFont val="Times New Roman"/>
        <family val="1"/>
      </rPr>
      <t xml:space="preserve">  </t>
    </r>
  </si>
  <si>
    <r>
      <t xml:space="preserve">    </t>
    </r>
    <r>
      <rPr>
        <sz val="11"/>
        <rFont val="宋体"/>
        <family val="0"/>
      </rPr>
      <t>公有房屋</t>
    </r>
    <r>
      <rPr>
        <sz val="11"/>
        <rFont val="Times New Roman"/>
        <family val="1"/>
      </rPr>
      <t xml:space="preserve">  </t>
    </r>
  </si>
  <si>
    <r>
      <t xml:space="preserve">    </t>
    </r>
    <r>
      <rPr>
        <sz val="11"/>
        <rFont val="宋体"/>
        <family val="0"/>
      </rPr>
      <t>城市防洪</t>
    </r>
    <r>
      <rPr>
        <sz val="11"/>
        <rFont val="Times New Roman"/>
        <family val="1"/>
      </rPr>
      <t xml:space="preserve">  </t>
    </r>
  </si>
  <si>
    <r>
      <t xml:space="preserve">    </t>
    </r>
    <r>
      <rPr>
        <sz val="11"/>
        <rFont val="宋体"/>
        <family val="0"/>
      </rPr>
      <t>其他城市基础设施配套费对应专项债务收入安排的支出</t>
    </r>
    <r>
      <rPr>
        <sz val="11"/>
        <rFont val="Times New Roman"/>
        <family val="1"/>
      </rPr>
      <t xml:space="preserve">  </t>
    </r>
  </si>
  <si>
    <r>
      <t xml:space="preserve">  </t>
    </r>
    <r>
      <rPr>
        <b/>
        <sz val="11"/>
        <rFont val="宋体"/>
        <family val="0"/>
      </rPr>
      <t>污水处理费对应专项债务收入安排的支出</t>
    </r>
    <r>
      <rPr>
        <b/>
        <sz val="11"/>
        <rFont val="Times New Roman"/>
        <family val="1"/>
      </rPr>
      <t xml:space="preserve">  </t>
    </r>
  </si>
  <si>
    <r>
      <t xml:space="preserve">    </t>
    </r>
    <r>
      <rPr>
        <sz val="11"/>
        <rFont val="宋体"/>
        <family val="0"/>
      </rPr>
      <t>污水处理设施建设和运营</t>
    </r>
    <r>
      <rPr>
        <sz val="11"/>
        <rFont val="Times New Roman"/>
        <family val="1"/>
      </rPr>
      <t xml:space="preserve">  </t>
    </r>
  </si>
  <si>
    <r>
      <t xml:space="preserve">    </t>
    </r>
    <r>
      <rPr>
        <sz val="11"/>
        <rFont val="宋体"/>
        <family val="0"/>
      </rPr>
      <t>其他污水处理费对应专项债务收入安排的支出</t>
    </r>
    <r>
      <rPr>
        <sz val="11"/>
        <rFont val="Times New Roman"/>
        <family val="1"/>
      </rPr>
      <t xml:space="preserve">  </t>
    </r>
  </si>
  <si>
    <r>
      <t xml:space="preserve">  </t>
    </r>
    <r>
      <rPr>
        <b/>
        <sz val="11"/>
        <rFont val="宋体"/>
        <family val="0"/>
      </rPr>
      <t>国有土地使用权出让收入对应专项债务收入安排的支出</t>
    </r>
    <r>
      <rPr>
        <b/>
        <sz val="11"/>
        <rFont val="Times New Roman"/>
        <family val="1"/>
      </rPr>
      <t xml:space="preserve">  </t>
    </r>
  </si>
  <si>
    <r>
      <t xml:space="preserve">    </t>
    </r>
    <r>
      <rPr>
        <sz val="11"/>
        <rFont val="宋体"/>
        <family val="0"/>
      </rPr>
      <t>城市建设支出</t>
    </r>
    <r>
      <rPr>
        <sz val="11"/>
        <rFont val="Times New Roman"/>
        <family val="1"/>
      </rPr>
      <t xml:space="preserve">  </t>
    </r>
  </si>
  <si>
    <r>
      <t xml:space="preserve">    </t>
    </r>
    <r>
      <rPr>
        <sz val="11"/>
        <rFont val="宋体"/>
        <family val="0"/>
      </rPr>
      <t>农村基础设施建设支出</t>
    </r>
    <r>
      <rPr>
        <sz val="11"/>
        <rFont val="Times New Roman"/>
        <family val="1"/>
      </rPr>
      <t xml:space="preserve">  </t>
    </r>
  </si>
  <si>
    <r>
      <t xml:space="preserve">    </t>
    </r>
    <r>
      <rPr>
        <sz val="11"/>
        <rFont val="宋体"/>
        <family val="0"/>
      </rPr>
      <t>廉租住房支出</t>
    </r>
    <r>
      <rPr>
        <sz val="11"/>
        <rFont val="Times New Roman"/>
        <family val="1"/>
      </rPr>
      <t xml:space="preserve">  </t>
    </r>
  </si>
  <si>
    <r>
      <t xml:space="preserve">    </t>
    </r>
    <r>
      <rPr>
        <sz val="11"/>
        <rFont val="宋体"/>
        <family val="0"/>
      </rPr>
      <t>棚户区改造支出</t>
    </r>
    <r>
      <rPr>
        <sz val="11"/>
        <rFont val="Times New Roman"/>
        <family val="1"/>
      </rPr>
      <t xml:space="preserve">  </t>
    </r>
  </si>
  <si>
    <r>
      <t xml:space="preserve">    </t>
    </r>
    <r>
      <rPr>
        <sz val="11"/>
        <rFont val="宋体"/>
        <family val="0"/>
      </rPr>
      <t>公共租赁住房支出</t>
    </r>
    <r>
      <rPr>
        <sz val="11"/>
        <rFont val="Times New Roman"/>
        <family val="1"/>
      </rPr>
      <t xml:space="preserve">  </t>
    </r>
  </si>
  <si>
    <r>
      <t xml:space="preserve">    </t>
    </r>
    <r>
      <rPr>
        <sz val="11"/>
        <rFont val="宋体"/>
        <family val="0"/>
      </rPr>
      <t>其他国有土地使用权出让收入对应专项债务收入安排的支出</t>
    </r>
    <r>
      <rPr>
        <sz val="11"/>
        <rFont val="Times New Roman"/>
        <family val="1"/>
      </rPr>
      <t xml:space="preserve">  </t>
    </r>
  </si>
  <si>
    <r>
      <t xml:space="preserve">  </t>
    </r>
    <r>
      <rPr>
        <b/>
        <sz val="11"/>
        <rFont val="宋体"/>
        <family val="0"/>
      </rPr>
      <t>大中型水库库区基金安排的支出</t>
    </r>
  </si>
  <si>
    <r>
      <t xml:space="preserve">    </t>
    </r>
    <r>
      <rPr>
        <sz val="11"/>
        <rFont val="宋体"/>
        <family val="0"/>
      </rPr>
      <t>解决移民遗留问题</t>
    </r>
  </si>
  <si>
    <r>
      <t xml:space="preserve">    </t>
    </r>
    <r>
      <rPr>
        <sz val="11"/>
        <rFont val="宋体"/>
        <family val="0"/>
      </rPr>
      <t>库区防护工程维护</t>
    </r>
  </si>
  <si>
    <r>
      <t xml:space="preserve">    </t>
    </r>
    <r>
      <rPr>
        <sz val="11"/>
        <rFont val="宋体"/>
        <family val="0"/>
      </rPr>
      <t>其他大中型水库库区基金支出</t>
    </r>
  </si>
  <si>
    <r>
      <t xml:space="preserve">  </t>
    </r>
    <r>
      <rPr>
        <b/>
        <sz val="11"/>
        <rFont val="宋体"/>
        <family val="0"/>
      </rPr>
      <t>三峡水库库区基金支出</t>
    </r>
  </si>
  <si>
    <r>
      <t xml:space="preserve">    </t>
    </r>
    <r>
      <rPr>
        <sz val="11"/>
        <rFont val="宋体"/>
        <family val="0"/>
      </rPr>
      <t>库区维护和管理</t>
    </r>
  </si>
  <si>
    <r>
      <t xml:space="preserve">    </t>
    </r>
    <r>
      <rPr>
        <sz val="11"/>
        <rFont val="宋体"/>
        <family val="0"/>
      </rPr>
      <t>其他三峡水库库区基金支出</t>
    </r>
  </si>
  <si>
    <r>
      <t xml:space="preserve">  </t>
    </r>
    <r>
      <rPr>
        <b/>
        <sz val="11"/>
        <rFont val="宋体"/>
        <family val="0"/>
      </rPr>
      <t>国家重大水利工程建设基金安排的支出</t>
    </r>
  </si>
  <si>
    <r>
      <t xml:space="preserve">    </t>
    </r>
    <r>
      <rPr>
        <sz val="11"/>
        <rFont val="宋体"/>
        <family val="0"/>
      </rPr>
      <t>三峡后续工作</t>
    </r>
  </si>
  <si>
    <r>
      <t xml:space="preserve">    </t>
    </r>
    <r>
      <rPr>
        <sz val="11"/>
        <rFont val="宋体"/>
        <family val="0"/>
      </rPr>
      <t>地方重大水利工程建设</t>
    </r>
  </si>
  <si>
    <r>
      <t xml:space="preserve">    </t>
    </r>
    <r>
      <rPr>
        <sz val="11"/>
        <rFont val="宋体"/>
        <family val="0"/>
      </rPr>
      <t>其他重大水利工程建设基金支出</t>
    </r>
  </si>
  <si>
    <r>
      <t xml:space="preserve">  </t>
    </r>
    <r>
      <rPr>
        <b/>
        <sz val="11"/>
        <rFont val="宋体"/>
        <family val="0"/>
      </rPr>
      <t>大中型水库库区基金对应专项债务收入安排的支出</t>
    </r>
    <r>
      <rPr>
        <b/>
        <sz val="11"/>
        <rFont val="Times New Roman"/>
        <family val="1"/>
      </rPr>
      <t xml:space="preserve">  </t>
    </r>
  </si>
  <si>
    <r>
      <t xml:space="preserve">    </t>
    </r>
    <r>
      <rPr>
        <sz val="11"/>
        <rFont val="宋体"/>
        <family val="0"/>
      </rPr>
      <t>基础设施建设和经济发展</t>
    </r>
    <r>
      <rPr>
        <sz val="11"/>
        <rFont val="Times New Roman"/>
        <family val="1"/>
      </rPr>
      <t xml:space="preserve">  </t>
    </r>
  </si>
  <si>
    <r>
      <t xml:space="preserve">    </t>
    </r>
    <r>
      <rPr>
        <sz val="11"/>
        <rFont val="宋体"/>
        <family val="0"/>
      </rPr>
      <t>其他大中型水库库区基金对应专项债务收入支出</t>
    </r>
    <r>
      <rPr>
        <sz val="11"/>
        <rFont val="Times New Roman"/>
        <family val="1"/>
      </rPr>
      <t xml:space="preserve">  </t>
    </r>
  </si>
  <si>
    <r>
      <t xml:space="preserve">  </t>
    </r>
    <r>
      <rPr>
        <b/>
        <sz val="11"/>
        <rFont val="宋体"/>
        <family val="0"/>
      </rPr>
      <t>国家重大水利工程建设基金对应专项债务收入安排的支出</t>
    </r>
    <r>
      <rPr>
        <b/>
        <sz val="11"/>
        <rFont val="Times New Roman"/>
        <family val="1"/>
      </rPr>
      <t xml:space="preserve">  </t>
    </r>
  </si>
  <si>
    <r>
      <t xml:space="preserve">    </t>
    </r>
    <r>
      <rPr>
        <sz val="11"/>
        <rFont val="宋体"/>
        <family val="0"/>
      </rPr>
      <t>南水北调工程建设</t>
    </r>
    <r>
      <rPr>
        <sz val="11"/>
        <rFont val="Times New Roman"/>
        <family val="1"/>
      </rPr>
      <t xml:space="preserve">  </t>
    </r>
  </si>
  <si>
    <r>
      <t xml:space="preserve">    </t>
    </r>
    <r>
      <rPr>
        <sz val="11"/>
        <rFont val="宋体"/>
        <family val="0"/>
      </rPr>
      <t>三峡工程后续工作</t>
    </r>
    <r>
      <rPr>
        <sz val="11"/>
        <rFont val="Times New Roman"/>
        <family val="1"/>
      </rPr>
      <t xml:space="preserve">  </t>
    </r>
  </si>
  <si>
    <r>
      <t xml:space="preserve">    </t>
    </r>
    <r>
      <rPr>
        <sz val="11"/>
        <rFont val="宋体"/>
        <family val="0"/>
      </rPr>
      <t>地方重大水利工程建设</t>
    </r>
    <r>
      <rPr>
        <sz val="11"/>
        <rFont val="Times New Roman"/>
        <family val="1"/>
      </rPr>
      <t xml:space="preserve">  </t>
    </r>
  </si>
  <si>
    <r>
      <t xml:space="preserve">    </t>
    </r>
    <r>
      <rPr>
        <sz val="11"/>
        <rFont val="宋体"/>
        <family val="0"/>
      </rPr>
      <t>其他重大水利工程建设基金对应专项债务收入支出</t>
    </r>
    <r>
      <rPr>
        <sz val="11"/>
        <rFont val="Times New Roman"/>
        <family val="1"/>
      </rPr>
      <t xml:space="preserve">  </t>
    </r>
  </si>
  <si>
    <r>
      <t xml:space="preserve">  </t>
    </r>
    <r>
      <rPr>
        <b/>
        <sz val="11"/>
        <rFont val="宋体"/>
        <family val="0"/>
      </rPr>
      <t>海南省高等级公路车辆通行附加费安排的支出</t>
    </r>
  </si>
  <si>
    <r>
      <t xml:space="preserve">    </t>
    </r>
    <r>
      <rPr>
        <sz val="11"/>
        <rFont val="宋体"/>
        <family val="0"/>
      </rPr>
      <t>公路还贷</t>
    </r>
  </si>
  <si>
    <r>
      <t xml:space="preserve">    </t>
    </r>
    <r>
      <rPr>
        <sz val="11"/>
        <rFont val="宋体"/>
        <family val="0"/>
      </rPr>
      <t>其他海南省高等级公路车辆通行附加费安排的支出</t>
    </r>
  </si>
  <si>
    <r>
      <t xml:space="preserve">  </t>
    </r>
    <r>
      <rPr>
        <b/>
        <sz val="11"/>
        <rFont val="宋体"/>
        <family val="0"/>
      </rPr>
      <t>车辆通行费安排的支出</t>
    </r>
  </si>
  <si>
    <r>
      <t xml:space="preserve">    </t>
    </r>
    <r>
      <rPr>
        <sz val="11"/>
        <rFont val="宋体"/>
        <family val="0"/>
      </rPr>
      <t>政府还贷公路养护</t>
    </r>
  </si>
  <si>
    <r>
      <t xml:space="preserve">    </t>
    </r>
    <r>
      <rPr>
        <sz val="11"/>
        <rFont val="宋体"/>
        <family val="0"/>
      </rPr>
      <t>政府还贷公路管理</t>
    </r>
  </si>
  <si>
    <r>
      <t xml:space="preserve">    </t>
    </r>
    <r>
      <rPr>
        <sz val="11"/>
        <rFont val="宋体"/>
        <family val="0"/>
      </rPr>
      <t>其他车辆通行费安排的支出</t>
    </r>
  </si>
  <si>
    <r>
      <t xml:space="preserve">  </t>
    </r>
    <r>
      <rPr>
        <b/>
        <sz val="11"/>
        <rFont val="宋体"/>
        <family val="0"/>
      </rPr>
      <t>铁路建设基金支出</t>
    </r>
  </si>
  <si>
    <r>
      <t xml:space="preserve">    </t>
    </r>
    <r>
      <rPr>
        <sz val="11"/>
        <rFont val="宋体"/>
        <family val="0"/>
      </rPr>
      <t>铁路建设投资</t>
    </r>
  </si>
  <si>
    <r>
      <t xml:space="preserve">    </t>
    </r>
    <r>
      <rPr>
        <sz val="11"/>
        <rFont val="宋体"/>
        <family val="0"/>
      </rPr>
      <t>购置铁路机车车辆</t>
    </r>
  </si>
  <si>
    <r>
      <t xml:space="preserve">    </t>
    </r>
    <r>
      <rPr>
        <sz val="11"/>
        <rFont val="宋体"/>
        <family val="0"/>
      </rPr>
      <t>铁路还贷</t>
    </r>
  </si>
  <si>
    <r>
      <t xml:space="preserve">    </t>
    </r>
    <r>
      <rPr>
        <sz val="11"/>
        <rFont val="宋体"/>
        <family val="0"/>
      </rPr>
      <t>建设项目铺底资金</t>
    </r>
  </si>
  <si>
    <r>
      <t xml:space="preserve">    </t>
    </r>
    <r>
      <rPr>
        <sz val="11"/>
        <rFont val="宋体"/>
        <family val="0"/>
      </rPr>
      <t>勘测设计</t>
    </r>
  </si>
  <si>
    <r>
      <t xml:space="preserve">    </t>
    </r>
    <r>
      <rPr>
        <sz val="11"/>
        <rFont val="宋体"/>
        <family val="0"/>
      </rPr>
      <t>注册资本金</t>
    </r>
  </si>
  <si>
    <r>
      <t xml:space="preserve">    </t>
    </r>
    <r>
      <rPr>
        <sz val="11"/>
        <rFont val="宋体"/>
        <family val="0"/>
      </rPr>
      <t>周转资金</t>
    </r>
  </si>
  <si>
    <r>
      <t xml:space="preserve">    </t>
    </r>
    <r>
      <rPr>
        <sz val="11"/>
        <rFont val="宋体"/>
        <family val="0"/>
      </rPr>
      <t>其他铁路建设基金支出</t>
    </r>
  </si>
  <si>
    <r>
      <t xml:space="preserve">  </t>
    </r>
    <r>
      <rPr>
        <b/>
        <sz val="11"/>
        <rFont val="宋体"/>
        <family val="0"/>
      </rPr>
      <t>船舶油污损害赔偿基金支出</t>
    </r>
  </si>
  <si>
    <r>
      <t xml:space="preserve">    </t>
    </r>
    <r>
      <rPr>
        <sz val="11"/>
        <rFont val="宋体"/>
        <family val="0"/>
      </rPr>
      <t>应急处置费用</t>
    </r>
  </si>
  <si>
    <r>
      <t xml:space="preserve">    </t>
    </r>
    <r>
      <rPr>
        <sz val="11"/>
        <rFont val="宋体"/>
        <family val="0"/>
      </rPr>
      <t>控制清除污染</t>
    </r>
  </si>
  <si>
    <r>
      <t xml:space="preserve">    </t>
    </r>
    <r>
      <rPr>
        <sz val="11"/>
        <rFont val="宋体"/>
        <family val="0"/>
      </rPr>
      <t>损失补偿</t>
    </r>
  </si>
  <si>
    <r>
      <t xml:space="preserve">    </t>
    </r>
    <r>
      <rPr>
        <sz val="11"/>
        <rFont val="宋体"/>
        <family val="0"/>
      </rPr>
      <t>生态恢复</t>
    </r>
  </si>
  <si>
    <r>
      <t xml:space="preserve">    </t>
    </r>
    <r>
      <rPr>
        <sz val="11"/>
        <rFont val="宋体"/>
        <family val="0"/>
      </rPr>
      <t>监视监测</t>
    </r>
  </si>
  <si>
    <r>
      <t xml:space="preserve">    </t>
    </r>
    <r>
      <rPr>
        <sz val="11"/>
        <rFont val="宋体"/>
        <family val="0"/>
      </rPr>
      <t>其他船舶油污损害赔偿基金支出</t>
    </r>
  </si>
  <si>
    <r>
      <t xml:space="preserve">  </t>
    </r>
    <r>
      <rPr>
        <b/>
        <sz val="11"/>
        <rFont val="宋体"/>
        <family val="0"/>
      </rPr>
      <t>民航发展基金支出</t>
    </r>
  </si>
  <si>
    <r>
      <t xml:space="preserve">    </t>
    </r>
    <r>
      <rPr>
        <sz val="11"/>
        <rFont val="宋体"/>
        <family val="0"/>
      </rPr>
      <t>民航机场建设</t>
    </r>
  </si>
  <si>
    <r>
      <t xml:space="preserve">    </t>
    </r>
    <r>
      <rPr>
        <sz val="11"/>
        <rFont val="宋体"/>
        <family val="0"/>
      </rPr>
      <t>民航安全</t>
    </r>
  </si>
  <si>
    <r>
      <t xml:space="preserve">    </t>
    </r>
    <r>
      <rPr>
        <sz val="11"/>
        <rFont val="宋体"/>
        <family val="0"/>
      </rPr>
      <t>航线和机场补贴</t>
    </r>
  </si>
  <si>
    <r>
      <t xml:space="preserve">    </t>
    </r>
    <r>
      <rPr>
        <sz val="11"/>
        <rFont val="宋体"/>
        <family val="0"/>
      </rPr>
      <t>民航节能减排</t>
    </r>
  </si>
  <si>
    <r>
      <t xml:space="preserve">    </t>
    </r>
    <r>
      <rPr>
        <sz val="11"/>
        <rFont val="宋体"/>
        <family val="0"/>
      </rPr>
      <t>通用航空发展</t>
    </r>
  </si>
  <si>
    <r>
      <t xml:space="preserve">    </t>
    </r>
    <r>
      <rPr>
        <sz val="11"/>
        <rFont val="宋体"/>
        <family val="0"/>
      </rPr>
      <t>征管经费</t>
    </r>
  </si>
  <si>
    <r>
      <t xml:space="preserve">    </t>
    </r>
    <r>
      <rPr>
        <sz val="11"/>
        <rFont val="宋体"/>
        <family val="0"/>
      </rPr>
      <t>其他民航发展基金支出</t>
    </r>
  </si>
  <si>
    <r>
      <t xml:space="preserve">  </t>
    </r>
    <r>
      <rPr>
        <b/>
        <sz val="11"/>
        <rFont val="宋体"/>
        <family val="0"/>
      </rPr>
      <t>海南省高等级公路车辆通行附加费对应专项债务收入安排的支出</t>
    </r>
    <r>
      <rPr>
        <b/>
        <sz val="11"/>
        <rFont val="Times New Roman"/>
        <family val="1"/>
      </rPr>
      <t xml:space="preserve">  </t>
    </r>
  </si>
  <si>
    <r>
      <t xml:space="preserve">    </t>
    </r>
    <r>
      <rPr>
        <sz val="11"/>
        <rFont val="宋体"/>
        <family val="0"/>
      </rPr>
      <t>公路建设</t>
    </r>
    <r>
      <rPr>
        <sz val="11"/>
        <rFont val="Times New Roman"/>
        <family val="1"/>
      </rPr>
      <t xml:space="preserve">  </t>
    </r>
  </si>
  <si>
    <r>
      <t xml:space="preserve">    </t>
    </r>
    <r>
      <rPr>
        <sz val="11"/>
        <rFont val="宋体"/>
        <family val="0"/>
      </rPr>
      <t>其他海南省高等级公路车辆通行附加费对应专项债务收入安排的支出</t>
    </r>
    <r>
      <rPr>
        <sz val="11"/>
        <rFont val="Times New Roman"/>
        <family val="1"/>
      </rPr>
      <t xml:space="preserve">  </t>
    </r>
  </si>
  <si>
    <r>
      <t xml:space="preserve">  </t>
    </r>
    <r>
      <rPr>
        <b/>
        <sz val="11"/>
        <rFont val="宋体"/>
        <family val="0"/>
      </rPr>
      <t>政府收费公路专项债券收入安排的支出</t>
    </r>
    <r>
      <rPr>
        <b/>
        <sz val="11"/>
        <rFont val="Times New Roman"/>
        <family val="1"/>
      </rPr>
      <t xml:space="preserve">  </t>
    </r>
  </si>
  <si>
    <r>
      <t xml:space="preserve">    </t>
    </r>
    <r>
      <rPr>
        <sz val="11"/>
        <rFont val="宋体"/>
        <family val="0"/>
      </rPr>
      <t>其他政府收费公路专项债券收入安排的支出</t>
    </r>
    <r>
      <rPr>
        <sz val="11"/>
        <rFont val="Times New Roman"/>
        <family val="1"/>
      </rPr>
      <t xml:space="preserve">  </t>
    </r>
  </si>
  <si>
    <r>
      <t xml:space="preserve">  </t>
    </r>
    <r>
      <rPr>
        <b/>
        <sz val="11"/>
        <rFont val="宋体"/>
        <family val="0"/>
      </rPr>
      <t>车辆通行费对应专项债务收入安排的支出</t>
    </r>
    <r>
      <rPr>
        <b/>
        <sz val="11"/>
        <rFont val="Times New Roman"/>
        <family val="1"/>
      </rPr>
      <t xml:space="preserve">  </t>
    </r>
  </si>
  <si>
    <r>
      <t xml:space="preserve">  </t>
    </r>
    <r>
      <rPr>
        <b/>
        <sz val="11"/>
        <rFont val="宋体"/>
        <family val="0"/>
      </rPr>
      <t>农网还贷资金支出</t>
    </r>
  </si>
  <si>
    <r>
      <t xml:space="preserve">    </t>
    </r>
    <r>
      <rPr>
        <sz val="11"/>
        <rFont val="宋体"/>
        <family val="0"/>
      </rPr>
      <t>中央农网还贷资金支出</t>
    </r>
  </si>
  <si>
    <r>
      <t xml:space="preserve">    </t>
    </r>
    <r>
      <rPr>
        <sz val="11"/>
        <rFont val="宋体"/>
        <family val="0"/>
      </rPr>
      <t>地方农网还贷资金支出</t>
    </r>
  </si>
  <si>
    <r>
      <t xml:space="preserve">    </t>
    </r>
    <r>
      <rPr>
        <sz val="11"/>
        <rFont val="宋体"/>
        <family val="0"/>
      </rPr>
      <t>其他农网还贷资金支出</t>
    </r>
  </si>
  <si>
    <r>
      <t xml:space="preserve">    </t>
    </r>
    <r>
      <rPr>
        <sz val="11"/>
        <rFont val="宋体"/>
        <family val="0"/>
      </rPr>
      <t>中央特别国债经营基金支出</t>
    </r>
  </si>
  <si>
    <r>
      <t xml:space="preserve">    </t>
    </r>
    <r>
      <rPr>
        <sz val="11"/>
        <rFont val="宋体"/>
        <family val="0"/>
      </rPr>
      <t>中央特别国债经营基金财务支出</t>
    </r>
  </si>
  <si>
    <r>
      <rPr>
        <b/>
        <sz val="11"/>
        <rFont val="宋体"/>
        <family val="0"/>
      </rPr>
      <t>其他支出</t>
    </r>
  </si>
  <si>
    <r>
      <t xml:space="preserve">  </t>
    </r>
    <r>
      <rPr>
        <b/>
        <sz val="11"/>
        <rFont val="宋体"/>
        <family val="0"/>
      </rPr>
      <t>其他政府性基金及对应专项债务收入安排的支出</t>
    </r>
  </si>
  <si>
    <r>
      <t xml:space="preserve">    </t>
    </r>
    <r>
      <rPr>
        <sz val="11"/>
        <rFont val="宋体"/>
        <family val="0"/>
      </rPr>
      <t>其他政府性基金安排的支出</t>
    </r>
    <r>
      <rPr>
        <sz val="11"/>
        <rFont val="Times New Roman"/>
        <family val="1"/>
      </rPr>
      <t xml:space="preserve">  </t>
    </r>
  </si>
  <si>
    <r>
      <t xml:space="preserve">    </t>
    </r>
    <r>
      <rPr>
        <sz val="11"/>
        <rFont val="宋体"/>
        <family val="0"/>
      </rPr>
      <t>其他地方自行试点项目收益专项债券收入安排的支出</t>
    </r>
    <r>
      <rPr>
        <sz val="11"/>
        <rFont val="Times New Roman"/>
        <family val="1"/>
      </rPr>
      <t xml:space="preserve">  </t>
    </r>
  </si>
  <si>
    <r>
      <t xml:space="preserve">    </t>
    </r>
    <r>
      <rPr>
        <sz val="11"/>
        <rFont val="宋体"/>
        <family val="0"/>
      </rPr>
      <t>其他政府性基金债务收入安排的支出</t>
    </r>
    <r>
      <rPr>
        <sz val="11"/>
        <rFont val="Times New Roman"/>
        <family val="1"/>
      </rPr>
      <t xml:space="preserve">  </t>
    </r>
  </si>
  <si>
    <r>
      <t xml:space="preserve">  </t>
    </r>
    <r>
      <rPr>
        <b/>
        <sz val="11"/>
        <rFont val="宋体"/>
        <family val="0"/>
      </rPr>
      <t>彩票发行销售机构业务费安排的支出</t>
    </r>
  </si>
  <si>
    <r>
      <t xml:space="preserve">    </t>
    </r>
    <r>
      <rPr>
        <sz val="11"/>
        <rFont val="宋体"/>
        <family val="0"/>
      </rPr>
      <t>福利彩票发行机构的业务费支出</t>
    </r>
  </si>
  <si>
    <r>
      <t xml:space="preserve">    </t>
    </r>
    <r>
      <rPr>
        <sz val="11"/>
        <rFont val="宋体"/>
        <family val="0"/>
      </rPr>
      <t>体育彩票发行机构的业务费支出</t>
    </r>
  </si>
  <si>
    <r>
      <t xml:space="preserve">    </t>
    </r>
    <r>
      <rPr>
        <sz val="11"/>
        <rFont val="宋体"/>
        <family val="0"/>
      </rPr>
      <t>福利彩票销售机构的业务费支出</t>
    </r>
  </si>
  <si>
    <r>
      <t xml:space="preserve">    </t>
    </r>
    <r>
      <rPr>
        <sz val="11"/>
        <rFont val="宋体"/>
        <family val="0"/>
      </rPr>
      <t>体育彩票销售机构的业务费支出</t>
    </r>
  </si>
  <si>
    <r>
      <t xml:space="preserve">    </t>
    </r>
    <r>
      <rPr>
        <sz val="11"/>
        <rFont val="宋体"/>
        <family val="0"/>
      </rPr>
      <t>彩票兑奖周转金支出</t>
    </r>
  </si>
  <si>
    <r>
      <t xml:space="preserve">    </t>
    </r>
    <r>
      <rPr>
        <sz val="11"/>
        <rFont val="宋体"/>
        <family val="0"/>
      </rPr>
      <t>彩票发行销售风险基金支出</t>
    </r>
  </si>
  <si>
    <r>
      <t xml:space="preserve">    </t>
    </r>
    <r>
      <rPr>
        <sz val="11"/>
        <rFont val="宋体"/>
        <family val="0"/>
      </rPr>
      <t>彩票市场调控资金支出</t>
    </r>
  </si>
  <si>
    <r>
      <t xml:space="preserve">    </t>
    </r>
    <r>
      <rPr>
        <sz val="11"/>
        <rFont val="宋体"/>
        <family val="0"/>
      </rPr>
      <t>其他彩票发行销售机构业务费安排的支出</t>
    </r>
  </si>
  <si>
    <r>
      <t xml:space="preserve">  </t>
    </r>
    <r>
      <rPr>
        <b/>
        <sz val="11"/>
        <rFont val="宋体"/>
        <family val="0"/>
      </rPr>
      <t>抗疫特别国债财务基金支出</t>
    </r>
  </si>
  <si>
    <r>
      <t xml:space="preserve">  </t>
    </r>
    <r>
      <rPr>
        <b/>
        <sz val="11"/>
        <rFont val="宋体"/>
        <family val="0"/>
      </rPr>
      <t>彩票公益金安排的支出</t>
    </r>
  </si>
  <si>
    <r>
      <t xml:space="preserve">    </t>
    </r>
    <r>
      <rPr>
        <sz val="11"/>
        <rFont val="宋体"/>
        <family val="0"/>
      </rPr>
      <t>用于补充全国社会保障基金的彩票公益金支出</t>
    </r>
  </si>
  <si>
    <r>
      <t xml:space="preserve">    </t>
    </r>
    <r>
      <rPr>
        <sz val="11"/>
        <rFont val="宋体"/>
        <family val="0"/>
      </rPr>
      <t>用于社会福利的彩票公益金支出</t>
    </r>
  </si>
  <si>
    <r>
      <t xml:space="preserve">    </t>
    </r>
    <r>
      <rPr>
        <sz val="11"/>
        <rFont val="宋体"/>
        <family val="0"/>
      </rPr>
      <t>用于体育事业的彩票公益金支出</t>
    </r>
  </si>
  <si>
    <r>
      <t xml:space="preserve">    </t>
    </r>
    <r>
      <rPr>
        <sz val="11"/>
        <rFont val="宋体"/>
        <family val="0"/>
      </rPr>
      <t>用于教育事业的彩票公益金支出</t>
    </r>
  </si>
  <si>
    <r>
      <t xml:space="preserve">    </t>
    </r>
    <r>
      <rPr>
        <sz val="11"/>
        <rFont val="宋体"/>
        <family val="0"/>
      </rPr>
      <t>用于红十字事业的彩票公益金支出</t>
    </r>
  </si>
  <si>
    <r>
      <t xml:space="preserve">    </t>
    </r>
    <r>
      <rPr>
        <sz val="11"/>
        <rFont val="宋体"/>
        <family val="0"/>
      </rPr>
      <t>用于残疾人事业的彩票公益金支出</t>
    </r>
  </si>
  <si>
    <r>
      <t xml:space="preserve">    </t>
    </r>
    <r>
      <rPr>
        <sz val="11"/>
        <rFont val="宋体"/>
        <family val="0"/>
      </rPr>
      <t>用于文化事业的彩票公益金支出</t>
    </r>
  </si>
  <si>
    <r>
      <t xml:space="preserve">    </t>
    </r>
    <r>
      <rPr>
        <sz val="11"/>
        <rFont val="宋体"/>
        <family val="0"/>
      </rPr>
      <t>用于巩固脱贫衔接乡村振兴的彩票公益金支出</t>
    </r>
  </si>
  <si>
    <r>
      <t xml:space="preserve">    </t>
    </r>
    <r>
      <rPr>
        <sz val="11"/>
        <rFont val="宋体"/>
        <family val="0"/>
      </rPr>
      <t>用于法律援助的彩票公益金支出</t>
    </r>
  </si>
  <si>
    <r>
      <t xml:space="preserve">    </t>
    </r>
    <r>
      <rPr>
        <sz val="11"/>
        <rFont val="宋体"/>
        <family val="0"/>
      </rPr>
      <t>用于城乡医疗救助的彩票公益金支出</t>
    </r>
  </si>
  <si>
    <r>
      <t xml:space="preserve">    </t>
    </r>
    <r>
      <rPr>
        <sz val="11"/>
        <rFont val="宋体"/>
        <family val="0"/>
      </rPr>
      <t>用于其他社会公益事业的彩票公益金支出</t>
    </r>
  </si>
  <si>
    <r>
      <t xml:space="preserve">  </t>
    </r>
    <r>
      <rPr>
        <b/>
        <sz val="11"/>
        <rFont val="宋体"/>
        <family val="0"/>
      </rPr>
      <t>地方政府专项债务付息支出</t>
    </r>
  </si>
  <si>
    <r>
      <t xml:space="preserve">    </t>
    </r>
    <r>
      <rPr>
        <sz val="11"/>
        <rFont val="宋体"/>
        <family val="0"/>
      </rPr>
      <t>海南省高等级公路车辆通行附加费债务付息支出</t>
    </r>
  </si>
  <si>
    <r>
      <t xml:space="preserve">    </t>
    </r>
    <r>
      <rPr>
        <sz val="11"/>
        <rFont val="宋体"/>
        <family val="0"/>
      </rPr>
      <t>国家电影事业发展专项资金债务付息支出</t>
    </r>
  </si>
  <si>
    <r>
      <t xml:space="preserve">    </t>
    </r>
    <r>
      <rPr>
        <sz val="11"/>
        <rFont val="宋体"/>
        <family val="0"/>
      </rPr>
      <t>国有土地使用权出让金债务付息支出</t>
    </r>
  </si>
  <si>
    <r>
      <t xml:space="preserve">    </t>
    </r>
    <r>
      <rPr>
        <sz val="11"/>
        <rFont val="宋体"/>
        <family val="0"/>
      </rPr>
      <t>农业土地开发资金债务付息支出</t>
    </r>
  </si>
  <si>
    <r>
      <t xml:space="preserve">    </t>
    </r>
    <r>
      <rPr>
        <sz val="11"/>
        <rFont val="宋体"/>
        <family val="0"/>
      </rPr>
      <t>大中型水库库区基金债务付息支出</t>
    </r>
  </si>
  <si>
    <r>
      <t xml:space="preserve">    </t>
    </r>
    <r>
      <rPr>
        <sz val="11"/>
        <rFont val="宋体"/>
        <family val="0"/>
      </rPr>
      <t>城市基础设施配套费债务付息支出</t>
    </r>
  </si>
  <si>
    <r>
      <t xml:space="preserve">    </t>
    </r>
    <r>
      <rPr>
        <sz val="11"/>
        <rFont val="宋体"/>
        <family val="0"/>
      </rPr>
      <t>小型水库移民扶助基金债务付息支出</t>
    </r>
  </si>
  <si>
    <r>
      <t xml:space="preserve">    </t>
    </r>
    <r>
      <rPr>
        <sz val="11"/>
        <rFont val="宋体"/>
        <family val="0"/>
      </rPr>
      <t>国家重大水利工程建设基金债务付息支出</t>
    </r>
  </si>
  <si>
    <r>
      <t xml:space="preserve">    </t>
    </r>
    <r>
      <rPr>
        <sz val="11"/>
        <rFont val="宋体"/>
        <family val="0"/>
      </rPr>
      <t>车辆通行费债务付息支出</t>
    </r>
  </si>
  <si>
    <r>
      <t xml:space="preserve">    </t>
    </r>
    <r>
      <rPr>
        <sz val="11"/>
        <rFont val="宋体"/>
        <family val="0"/>
      </rPr>
      <t>污水处理费债务付息支出</t>
    </r>
  </si>
  <si>
    <r>
      <t xml:space="preserve">    </t>
    </r>
    <r>
      <rPr>
        <sz val="11"/>
        <rFont val="宋体"/>
        <family val="0"/>
      </rPr>
      <t>土地储备专项债券付息支出</t>
    </r>
  </si>
  <si>
    <r>
      <t xml:space="preserve">    </t>
    </r>
    <r>
      <rPr>
        <sz val="11"/>
        <rFont val="宋体"/>
        <family val="0"/>
      </rPr>
      <t>政府收费公路专项债券付息支出</t>
    </r>
  </si>
  <si>
    <r>
      <t xml:space="preserve">    </t>
    </r>
    <r>
      <rPr>
        <sz val="11"/>
        <rFont val="宋体"/>
        <family val="0"/>
      </rPr>
      <t>棚户区改造专项债券付息支出</t>
    </r>
  </si>
  <si>
    <r>
      <t xml:space="preserve">    </t>
    </r>
    <r>
      <rPr>
        <sz val="11"/>
        <rFont val="宋体"/>
        <family val="0"/>
      </rPr>
      <t>其他地方自行试点项目收益专项债券付息支出</t>
    </r>
  </si>
  <si>
    <r>
      <t xml:space="preserve">    </t>
    </r>
    <r>
      <rPr>
        <sz val="11"/>
        <rFont val="宋体"/>
        <family val="0"/>
      </rPr>
      <t>其他政府性基金债务付息支出</t>
    </r>
  </si>
  <si>
    <r>
      <t xml:space="preserve">  </t>
    </r>
    <r>
      <rPr>
        <b/>
        <sz val="11"/>
        <rFont val="宋体"/>
        <family val="0"/>
      </rPr>
      <t>地方政府专项债务发行费用支出</t>
    </r>
  </si>
  <si>
    <r>
      <t xml:space="preserve">    </t>
    </r>
    <r>
      <rPr>
        <sz val="11"/>
        <rFont val="宋体"/>
        <family val="0"/>
      </rPr>
      <t>海南省高等级公路车辆通行附加费债务发行费用支出</t>
    </r>
  </si>
  <si>
    <r>
      <t xml:space="preserve">    </t>
    </r>
    <r>
      <rPr>
        <sz val="11"/>
        <rFont val="宋体"/>
        <family val="0"/>
      </rPr>
      <t>国家电影事业发展专项资金债务发行费用支出</t>
    </r>
  </si>
  <si>
    <r>
      <t xml:space="preserve">    </t>
    </r>
    <r>
      <rPr>
        <sz val="11"/>
        <rFont val="宋体"/>
        <family val="0"/>
      </rPr>
      <t>国有土地使用权出让金债务发行费用支出</t>
    </r>
  </si>
  <si>
    <r>
      <t xml:space="preserve">    </t>
    </r>
    <r>
      <rPr>
        <sz val="11"/>
        <rFont val="宋体"/>
        <family val="0"/>
      </rPr>
      <t>农业土地开发资金债务发行费用支出</t>
    </r>
  </si>
  <si>
    <r>
      <t xml:space="preserve">    </t>
    </r>
    <r>
      <rPr>
        <sz val="11"/>
        <rFont val="宋体"/>
        <family val="0"/>
      </rPr>
      <t>大中型水库库区基金债务发行费用支出</t>
    </r>
  </si>
  <si>
    <r>
      <t xml:space="preserve">    </t>
    </r>
    <r>
      <rPr>
        <sz val="11"/>
        <rFont val="宋体"/>
        <family val="0"/>
      </rPr>
      <t>城市基础设施配套费债务发行费用支出</t>
    </r>
  </si>
  <si>
    <r>
      <t xml:space="preserve">    </t>
    </r>
    <r>
      <rPr>
        <sz val="11"/>
        <rFont val="宋体"/>
        <family val="0"/>
      </rPr>
      <t>小型水库移民扶助基金债务发行费用支出</t>
    </r>
  </si>
  <si>
    <r>
      <t xml:space="preserve">    </t>
    </r>
    <r>
      <rPr>
        <sz val="11"/>
        <rFont val="宋体"/>
        <family val="0"/>
      </rPr>
      <t>国家重大水利工程建设基金债务发行费用支出</t>
    </r>
  </si>
  <si>
    <r>
      <t xml:space="preserve">    </t>
    </r>
    <r>
      <rPr>
        <sz val="11"/>
        <rFont val="宋体"/>
        <family val="0"/>
      </rPr>
      <t>车辆通行费债务发行费用支出</t>
    </r>
  </si>
  <si>
    <r>
      <t xml:space="preserve">    </t>
    </r>
    <r>
      <rPr>
        <sz val="11"/>
        <rFont val="宋体"/>
        <family val="0"/>
      </rPr>
      <t>污水处理费债务发行费用支出</t>
    </r>
  </si>
  <si>
    <r>
      <t xml:space="preserve">    </t>
    </r>
    <r>
      <rPr>
        <sz val="11"/>
        <rFont val="宋体"/>
        <family val="0"/>
      </rPr>
      <t>土地储备专项债券发行费用支出</t>
    </r>
  </si>
  <si>
    <r>
      <t xml:space="preserve">    </t>
    </r>
    <r>
      <rPr>
        <sz val="11"/>
        <rFont val="宋体"/>
        <family val="0"/>
      </rPr>
      <t>政府收费公路专项债券发行费用支出</t>
    </r>
  </si>
  <si>
    <r>
      <t xml:space="preserve">    </t>
    </r>
    <r>
      <rPr>
        <sz val="11"/>
        <rFont val="宋体"/>
        <family val="0"/>
      </rPr>
      <t>棚户区改造专项债券发行费用支出</t>
    </r>
  </si>
  <si>
    <r>
      <t xml:space="preserve">    </t>
    </r>
    <r>
      <rPr>
        <sz val="11"/>
        <rFont val="宋体"/>
        <family val="0"/>
      </rPr>
      <t>其他地方自行试点项目收益专项债券发行费用支出</t>
    </r>
  </si>
  <si>
    <r>
      <t xml:space="preserve">    </t>
    </r>
    <r>
      <rPr>
        <sz val="11"/>
        <rFont val="宋体"/>
        <family val="0"/>
      </rPr>
      <t>其他政府性基金债务发行费用支出</t>
    </r>
  </si>
  <si>
    <r>
      <rPr>
        <b/>
        <sz val="11"/>
        <rFont val="宋体"/>
        <family val="0"/>
      </rPr>
      <t>抗疫特别国债安排的支出</t>
    </r>
  </si>
  <si>
    <r>
      <t xml:space="preserve">  </t>
    </r>
    <r>
      <rPr>
        <b/>
        <sz val="11"/>
        <rFont val="宋体"/>
        <family val="0"/>
      </rPr>
      <t>基础设施建设</t>
    </r>
  </si>
  <si>
    <r>
      <t xml:space="preserve">    </t>
    </r>
    <r>
      <rPr>
        <sz val="11"/>
        <rFont val="宋体"/>
        <family val="0"/>
      </rPr>
      <t>公共卫生体系建设</t>
    </r>
  </si>
  <si>
    <r>
      <t xml:space="preserve">    </t>
    </r>
    <r>
      <rPr>
        <sz val="11"/>
        <rFont val="宋体"/>
        <family val="0"/>
      </rPr>
      <t>重大疫情防控救治体系建设</t>
    </r>
  </si>
  <si>
    <r>
      <t xml:space="preserve">    </t>
    </r>
    <r>
      <rPr>
        <sz val="11"/>
        <rFont val="宋体"/>
        <family val="0"/>
      </rPr>
      <t>粮食安全</t>
    </r>
  </si>
  <si>
    <r>
      <t xml:space="preserve">    </t>
    </r>
    <r>
      <rPr>
        <sz val="11"/>
        <rFont val="宋体"/>
        <family val="0"/>
      </rPr>
      <t>能源安全</t>
    </r>
  </si>
  <si>
    <r>
      <t xml:space="preserve">    </t>
    </r>
    <r>
      <rPr>
        <sz val="11"/>
        <rFont val="宋体"/>
        <family val="0"/>
      </rPr>
      <t>应急物资保障</t>
    </r>
  </si>
  <si>
    <r>
      <t xml:space="preserve">    </t>
    </r>
    <r>
      <rPr>
        <sz val="11"/>
        <rFont val="宋体"/>
        <family val="0"/>
      </rPr>
      <t>产业链改造升级</t>
    </r>
  </si>
  <si>
    <r>
      <t xml:space="preserve">    </t>
    </r>
    <r>
      <rPr>
        <sz val="11"/>
        <rFont val="宋体"/>
        <family val="0"/>
      </rPr>
      <t>城镇老旧小区改造</t>
    </r>
  </si>
  <si>
    <r>
      <t xml:space="preserve">    </t>
    </r>
    <r>
      <rPr>
        <sz val="11"/>
        <rFont val="宋体"/>
        <family val="0"/>
      </rPr>
      <t>生态环境治理</t>
    </r>
  </si>
  <si>
    <r>
      <t xml:space="preserve">    </t>
    </r>
    <r>
      <rPr>
        <sz val="11"/>
        <rFont val="宋体"/>
        <family val="0"/>
      </rPr>
      <t>交通基础设施建设</t>
    </r>
  </si>
  <si>
    <r>
      <t xml:space="preserve">    </t>
    </r>
    <r>
      <rPr>
        <sz val="11"/>
        <rFont val="宋体"/>
        <family val="0"/>
      </rPr>
      <t>市政设施建设</t>
    </r>
  </si>
  <si>
    <r>
      <t xml:space="preserve">    </t>
    </r>
    <r>
      <rPr>
        <sz val="11"/>
        <rFont val="宋体"/>
        <family val="0"/>
      </rPr>
      <t>重大区域规划基础设施建设</t>
    </r>
  </si>
  <si>
    <r>
      <t xml:space="preserve">    </t>
    </r>
    <r>
      <rPr>
        <sz val="11"/>
        <rFont val="宋体"/>
        <family val="0"/>
      </rPr>
      <t>其他基础设施建设</t>
    </r>
  </si>
  <si>
    <r>
      <t xml:space="preserve">  </t>
    </r>
    <r>
      <rPr>
        <b/>
        <sz val="11"/>
        <rFont val="宋体"/>
        <family val="0"/>
      </rPr>
      <t>抗疫相关支出</t>
    </r>
  </si>
  <si>
    <r>
      <t xml:space="preserve">    </t>
    </r>
    <r>
      <rPr>
        <sz val="11"/>
        <rFont val="宋体"/>
        <family val="0"/>
      </rPr>
      <t>创业担保贷款贴息</t>
    </r>
  </si>
  <si>
    <r>
      <t xml:space="preserve">    </t>
    </r>
    <r>
      <rPr>
        <sz val="11"/>
        <rFont val="宋体"/>
        <family val="0"/>
      </rPr>
      <t>援企稳岗补贴</t>
    </r>
  </si>
  <si>
    <r>
      <t xml:space="preserve">    </t>
    </r>
    <r>
      <rPr>
        <sz val="11"/>
        <rFont val="宋体"/>
        <family val="0"/>
      </rPr>
      <t>困难群众基本生活补助</t>
    </r>
  </si>
  <si>
    <r>
      <t xml:space="preserve">    </t>
    </r>
    <r>
      <rPr>
        <sz val="11"/>
        <rFont val="宋体"/>
        <family val="0"/>
      </rPr>
      <t>其他抗疫相关支出</t>
    </r>
  </si>
  <si>
    <r>
      <rPr>
        <sz val="16"/>
        <rFont val="方正黑体_GBK"/>
        <family val="4"/>
      </rPr>
      <t>表九</t>
    </r>
  </si>
  <si>
    <r>
      <t>2023</t>
    </r>
    <r>
      <rPr>
        <sz val="20"/>
        <rFont val="方正小标宋_GBK"/>
        <family val="4"/>
      </rPr>
      <t>年全县国有资本经营预算收支执行情况表</t>
    </r>
  </si>
  <si>
    <r>
      <rPr>
        <b/>
        <sz val="12"/>
        <rFont val="宋体"/>
        <family val="0"/>
      </rPr>
      <t>一、上年结余收入</t>
    </r>
  </si>
  <si>
    <r>
      <rPr>
        <b/>
        <sz val="12"/>
        <rFont val="宋体"/>
        <family val="0"/>
      </rPr>
      <t>二、调出资金</t>
    </r>
  </si>
  <si>
    <r>
      <rPr>
        <b/>
        <sz val="12"/>
        <rFont val="宋体"/>
        <family val="0"/>
      </rPr>
      <t>三、结转下年</t>
    </r>
  </si>
  <si>
    <t>表十</t>
  </si>
  <si>
    <r>
      <t>2023</t>
    </r>
    <r>
      <rPr>
        <sz val="20"/>
        <rFont val="方正小标宋_GBK"/>
        <family val="4"/>
      </rPr>
      <t>年县本级国有资本经营预算收支执行情况表</t>
    </r>
  </si>
  <si>
    <t>三、结转下年</t>
  </si>
  <si>
    <t>表十一</t>
  </si>
  <si>
    <t>2023年全县社会保险基金预算收支执行情况表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</si>
  <si>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</si>
  <si>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</si>
  <si>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</si>
  <si>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</si>
  <si>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</si>
  <si>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</si>
  <si>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</si>
  <si>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</si>
  <si>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</si>
  <si>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</si>
  <si>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</si>
  <si>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</si>
  <si>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</si>
  <si>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</si>
  <si>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</si>
  <si>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</si>
  <si>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</si>
  <si>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</si>
  <si>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</si>
  <si>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</si>
  <si>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</si>
  <si>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</si>
  <si>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</si>
  <si>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</si>
  <si>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注：该表有市级统一编列，区县无数据。</t>
  </si>
  <si>
    <t>表十二</t>
  </si>
  <si>
    <t>2023年县本级社会保险基金预算收支执行情况表</t>
  </si>
  <si>
    <t>表十三</t>
  </si>
  <si>
    <r>
      <t>重庆市忠县</t>
    </r>
    <r>
      <rPr>
        <b/>
        <sz val="18"/>
        <rFont val="Times New Roman"/>
        <family val="1"/>
      </rPr>
      <t>2023</t>
    </r>
    <r>
      <rPr>
        <b/>
        <sz val="18"/>
        <rFont val="SimSun"/>
        <family val="0"/>
      </rPr>
      <t>年地方政府债务限额及余额情况表</t>
    </r>
  </si>
  <si>
    <r>
      <rPr>
        <b/>
        <sz val="11"/>
        <rFont val="SimSun"/>
        <family val="0"/>
      </rPr>
      <t>地</t>
    </r>
    <r>
      <rPr>
        <b/>
        <sz val="11"/>
        <rFont val="Times New Roman"/>
        <family val="1"/>
      </rPr>
      <t xml:space="preserve">   </t>
    </r>
    <r>
      <rPr>
        <b/>
        <sz val="11"/>
        <rFont val="SimSun"/>
        <family val="0"/>
      </rPr>
      <t>区</t>
    </r>
  </si>
  <si>
    <r>
      <t>2023</t>
    </r>
    <r>
      <rPr>
        <b/>
        <sz val="12"/>
        <rFont val="宋体"/>
        <family val="0"/>
      </rPr>
      <t>年债务限额</t>
    </r>
  </si>
  <si>
    <r>
      <t>2023</t>
    </r>
    <r>
      <rPr>
        <b/>
        <sz val="12"/>
        <rFont val="SimSun"/>
        <family val="0"/>
      </rPr>
      <t>年债务余额执行数</t>
    </r>
  </si>
  <si>
    <r>
      <rPr>
        <b/>
        <sz val="11"/>
        <rFont val="SimSun"/>
        <family val="0"/>
      </rPr>
      <t>一般债务</t>
    </r>
  </si>
  <si>
    <r>
      <rPr>
        <b/>
        <sz val="11"/>
        <rFont val="SimSun"/>
        <family val="0"/>
      </rPr>
      <t>专项债务</t>
    </r>
  </si>
  <si>
    <r>
      <rPr>
        <b/>
        <sz val="11"/>
        <rFont val="SimSun"/>
        <family val="0"/>
      </rPr>
      <t>公</t>
    </r>
    <r>
      <rPr>
        <b/>
        <sz val="11"/>
        <rFont val="Times New Roman"/>
        <family val="1"/>
      </rPr>
      <t xml:space="preserve">  </t>
    </r>
    <r>
      <rPr>
        <b/>
        <sz val="11"/>
        <rFont val="SimSun"/>
        <family val="0"/>
      </rPr>
      <t>式</t>
    </r>
  </si>
  <si>
    <t>A=B+C</t>
  </si>
  <si>
    <t>B</t>
  </si>
  <si>
    <t>C</t>
  </si>
  <si>
    <t>D=E+F</t>
  </si>
  <si>
    <t>E</t>
  </si>
  <si>
    <t>F</t>
  </si>
  <si>
    <r>
      <rPr>
        <sz val="11"/>
        <rFont val="SimSun"/>
        <family val="0"/>
      </rPr>
      <t>忠县</t>
    </r>
  </si>
  <si>
    <r>
      <rPr>
        <sz val="9"/>
        <rFont val="SimSun"/>
        <family val="0"/>
      </rPr>
      <t>注：</t>
    </r>
    <r>
      <rPr>
        <sz val="9"/>
        <rFont val="Times New Roman"/>
        <family val="1"/>
      </rPr>
      <t>1.</t>
    </r>
    <r>
      <rPr>
        <sz val="9"/>
        <rFont val="SimSun"/>
        <family val="0"/>
      </rPr>
      <t>本表反映上一年度本级政府债务限额及余额预计执行数。</t>
    </r>
  </si>
  <si>
    <r>
      <rPr>
        <sz val="9"/>
        <rFont val="Times New Roman"/>
        <family val="1"/>
      </rPr>
      <t>2.</t>
    </r>
    <r>
      <rPr>
        <sz val="9"/>
        <rFont val="SimSun"/>
        <family val="0"/>
      </rPr>
      <t>本表由县级以上地方各级财政部门在本级人民代表大会批准预算后二十日内公开。</t>
    </r>
  </si>
  <si>
    <t>表十四</t>
  </si>
  <si>
    <r>
      <t>2024</t>
    </r>
    <r>
      <rPr>
        <sz val="18"/>
        <rFont val="方正小标宋_GBK"/>
        <family val="4"/>
      </rPr>
      <t>年全县一般公共预算收支预算情况表</t>
    </r>
  </si>
  <si>
    <r>
      <t>2023</t>
    </r>
    <r>
      <rPr>
        <b/>
        <sz val="12"/>
        <rFont val="宋体"/>
        <family val="0"/>
      </rPr>
      <t>年</t>
    </r>
    <r>
      <rPr>
        <b/>
        <sz val="12"/>
        <rFont val="Times New Roman"/>
        <family val="1"/>
      </rPr>
      <t xml:space="preserve">
</t>
    </r>
    <r>
      <rPr>
        <b/>
        <sz val="12"/>
        <rFont val="宋体"/>
        <family val="0"/>
      </rPr>
      <t>执行数</t>
    </r>
  </si>
  <si>
    <t>一般公共服务支出</t>
  </si>
  <si>
    <t>（一）税收收入</t>
  </si>
  <si>
    <t>国防支出</t>
  </si>
  <si>
    <t>增值税</t>
  </si>
  <si>
    <t>公共安全支出</t>
  </si>
  <si>
    <t>营业税</t>
  </si>
  <si>
    <t>教育支出</t>
  </si>
  <si>
    <t>企业所得税</t>
  </si>
  <si>
    <t>个人所得税</t>
  </si>
  <si>
    <t>资源税</t>
  </si>
  <si>
    <t>城市维护建设税</t>
  </si>
  <si>
    <t>卫生健康支出</t>
  </si>
  <si>
    <t>房产税</t>
  </si>
  <si>
    <t>节能环保支出</t>
  </si>
  <si>
    <t>印花税</t>
  </si>
  <si>
    <t>城镇土地使用税</t>
  </si>
  <si>
    <t>土地增值税</t>
  </si>
  <si>
    <t>环境保护税</t>
  </si>
  <si>
    <t>耕地占用税</t>
  </si>
  <si>
    <t>契税</t>
  </si>
  <si>
    <t>金融支出</t>
  </si>
  <si>
    <t>其他税收收入</t>
  </si>
  <si>
    <t>援助其他地区支出</t>
  </si>
  <si>
    <t>（二）非税收入</t>
  </si>
  <si>
    <t>自然资源海洋气象等支出</t>
  </si>
  <si>
    <t>　　专项收入</t>
  </si>
  <si>
    <t>住房保障支出</t>
  </si>
  <si>
    <t>　　行政事业性收费收入</t>
  </si>
  <si>
    <t>粮油物资储备支出</t>
  </si>
  <si>
    <t>　　罚没收入</t>
  </si>
  <si>
    <t>灾害防治及应急管理支出</t>
  </si>
  <si>
    <t>　　国有资本经营收入</t>
  </si>
  <si>
    <t>　　国有资源（资产）有偿使用收入</t>
  </si>
  <si>
    <r>
      <rPr>
        <sz val="12"/>
        <rFont val="Times New Roman"/>
        <family val="1"/>
      </rPr>
      <t xml:space="preserve">    </t>
    </r>
    <r>
      <rPr>
        <sz val="12"/>
        <rFont val="宋体"/>
        <family val="0"/>
      </rPr>
      <t>政府住房基金收入</t>
    </r>
  </si>
  <si>
    <t>债务发行支出</t>
  </si>
  <si>
    <t>　　其他收入</t>
  </si>
  <si>
    <t>预备费</t>
  </si>
  <si>
    <t>返还性收入</t>
  </si>
  <si>
    <t>三、债务还本支出</t>
  </si>
  <si>
    <t>一般性转移支付收入</t>
  </si>
  <si>
    <t>专项转移支付收入</t>
  </si>
  <si>
    <t>五、动用预算稳定调节基金</t>
  </si>
  <si>
    <t>六、调入资金</t>
  </si>
  <si>
    <t>表十五</t>
  </si>
  <si>
    <r>
      <t>2024</t>
    </r>
    <r>
      <rPr>
        <sz val="20"/>
        <rFont val="方正小标宋_GBK"/>
        <family val="4"/>
      </rPr>
      <t>年县本级一般公共预算收支预算情况表</t>
    </r>
  </si>
  <si>
    <r>
      <rPr>
        <b/>
        <sz val="12"/>
        <rFont val="Times New Roman"/>
        <family val="1"/>
      </rPr>
      <t>2022</t>
    </r>
    <r>
      <rPr>
        <b/>
        <sz val="12"/>
        <rFont val="宋体"/>
        <family val="0"/>
      </rPr>
      <t>年</t>
    </r>
    <r>
      <rPr>
        <b/>
        <sz val="12"/>
        <rFont val="Times New Roman"/>
        <family val="1"/>
      </rPr>
      <t xml:space="preserve">
</t>
    </r>
    <r>
      <rPr>
        <b/>
        <sz val="12"/>
        <rFont val="宋体"/>
        <family val="0"/>
      </rPr>
      <t>执行数</t>
    </r>
  </si>
  <si>
    <t>表十六</t>
  </si>
  <si>
    <t>2024年一般公共预算收支平衡表</t>
  </si>
  <si>
    <r>
      <t>收</t>
    </r>
    <r>
      <rPr>
        <b/>
        <sz val="14"/>
        <rFont val="宋体"/>
        <family val="0"/>
      </rPr>
      <t>入</t>
    </r>
  </si>
  <si>
    <r>
      <t>支</t>
    </r>
    <r>
      <rPr>
        <b/>
        <sz val="14"/>
        <rFont val="宋体"/>
        <family val="0"/>
      </rPr>
      <t>出</t>
    </r>
  </si>
  <si>
    <t>项目</t>
  </si>
  <si>
    <t>预算数</t>
  </si>
  <si>
    <t>本级收入合计</t>
  </si>
  <si>
    <t>本级支出合计</t>
  </si>
  <si>
    <t>转移性收入</t>
  </si>
  <si>
    <t>转移性支出</t>
  </si>
  <si>
    <t xml:space="preserve">  上级补助收入</t>
  </si>
  <si>
    <t xml:space="preserve">  上解上级支出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</si>
  <si>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</si>
  <si>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</si>
  <si>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</si>
  <si>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</si>
  <si>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</si>
  <si>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</si>
  <si>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</si>
  <si>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</si>
  <si>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</si>
  <si>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</si>
  <si>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</si>
  <si>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</si>
  <si>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</si>
  <si>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</si>
  <si>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</si>
  <si>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</si>
  <si>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</si>
  <si>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</si>
  <si>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</si>
  <si>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</si>
  <si>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</si>
  <si>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</si>
  <si>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</si>
  <si>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t>
  </si>
  <si>
    <t xml:space="preserve">      巩固脱贫攻坚成果衔接乡村振兴转移支付收入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</si>
  <si>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</si>
  <si>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</si>
  <si>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</si>
  <si>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</si>
  <si>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</si>
  <si>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</si>
  <si>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</si>
  <si>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</si>
  <si>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</si>
  <si>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</si>
  <si>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</si>
  <si>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</si>
  <si>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</si>
  <si>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</si>
  <si>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</si>
  <si>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</si>
  <si>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增值税留抵退税转移支付收入</t>
  </si>
  <si>
    <t xml:space="preserve">      其他退税减税降费转移支付收入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</si>
  <si>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</si>
  <si>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</si>
  <si>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</si>
  <si>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</si>
  <si>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</si>
  <si>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</si>
  <si>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</si>
  <si>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</si>
  <si>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</si>
  <si>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</si>
  <si>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</si>
  <si>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</si>
  <si>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</si>
  <si>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</si>
  <si>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</si>
  <si>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</si>
  <si>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</si>
  <si>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</si>
  <si>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</si>
  <si>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</si>
  <si>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</si>
  <si>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</si>
  <si>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</si>
  <si>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</si>
  <si>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下级上解收入</t>
  </si>
  <si>
    <t xml:space="preserve">    体制上解收入</t>
  </si>
  <si>
    <t xml:space="preserve">    专项上解收入</t>
  </si>
  <si>
    <t xml:space="preserve">  待偿债置换一般债券上年结余</t>
  </si>
  <si>
    <t xml:space="preserve">  上年结余收入</t>
  </si>
  <si>
    <t xml:space="preserve">  调入资金</t>
  </si>
  <si>
    <t xml:space="preserve">    从政府性基金预算调入</t>
  </si>
  <si>
    <t xml:space="preserve">  补助下级支出</t>
  </si>
  <si>
    <t xml:space="preserve">      其中：从抗疫特别国债调入</t>
  </si>
  <si>
    <t xml:space="preserve">  调出资金</t>
  </si>
  <si>
    <t xml:space="preserve">    从国有资本经营预算调入</t>
  </si>
  <si>
    <t xml:space="preserve">  安排预算稳定调节基金</t>
  </si>
  <si>
    <t xml:space="preserve">    从其他资金调入</t>
  </si>
  <si>
    <t xml:space="preserve">  补充预算周转金</t>
  </si>
  <si>
    <t xml:space="preserve">  地方政府一般债务收入</t>
  </si>
  <si>
    <t xml:space="preserve">  地方政府一般债务还本支出</t>
  </si>
  <si>
    <t xml:space="preserve">  地方政府一般债务转贷收入</t>
  </si>
  <si>
    <t xml:space="preserve">  地方政府一般债务转贷支出</t>
  </si>
  <si>
    <t xml:space="preserve">  接受其他地区援助收入</t>
  </si>
  <si>
    <t xml:space="preserve">  援助其他地区支出</t>
  </si>
  <si>
    <t xml:space="preserve">  动用预算稳定调节基金</t>
  </si>
  <si>
    <t xml:space="preserve">  计划单列市上解省支出</t>
  </si>
  <si>
    <t xml:space="preserve">  省补助计划单列市收入</t>
  </si>
  <si>
    <t xml:space="preserve">  省补助计划单列市支出</t>
  </si>
  <si>
    <t xml:space="preserve">  计划单列市上解省收入</t>
  </si>
  <si>
    <t xml:space="preserve">  年终结余</t>
  </si>
  <si>
    <t>表十七</t>
  </si>
  <si>
    <t>2024年一般公共预算支出表</t>
  </si>
  <si>
    <t>科目</t>
  </si>
  <si>
    <t xml:space="preserve">  一般公共服务</t>
  </si>
  <si>
    <t xml:space="preserve">    人大事务</t>
  </si>
  <si>
    <t xml:space="preserve">      行政运行</t>
  </si>
  <si>
    <t xml:space="preserve">      一般行政管理事务</t>
  </si>
  <si>
    <t xml:space="preserve">      事业运行</t>
  </si>
  <si>
    <t xml:space="preserve">    政协事务</t>
  </si>
  <si>
    <t xml:space="preserve">    政府办公厅(室)及相关机构事务</t>
  </si>
  <si>
    <t xml:space="preserve">      机关服务</t>
  </si>
  <si>
    <t xml:space="preserve">      专项业务及机关事务管理</t>
  </si>
  <si>
    <t xml:space="preserve">      其他政府办公厅（室）及相关机构事务支出</t>
  </si>
  <si>
    <t xml:space="preserve">    发展与改革事务</t>
  </si>
  <si>
    <t xml:space="preserve">      物价管理</t>
  </si>
  <si>
    <t xml:space="preserve">      其他发展与改革事务支出</t>
  </si>
  <si>
    <t xml:space="preserve">    统计信息事务</t>
  </si>
  <si>
    <t xml:space="preserve">      专项普查活动</t>
  </si>
  <si>
    <t xml:space="preserve">      统计抽样调查</t>
  </si>
  <si>
    <t xml:space="preserve">      其他统计信息事务支出</t>
  </si>
  <si>
    <t xml:space="preserve">    财政事务</t>
  </si>
  <si>
    <t xml:space="preserve">      财政委托业务支出</t>
  </si>
  <si>
    <t xml:space="preserve">      其他财政事务支出</t>
  </si>
  <si>
    <t xml:space="preserve">    税收事务</t>
  </si>
  <si>
    <t xml:space="preserve">    纪检监察事务</t>
  </si>
  <si>
    <t xml:space="preserve">    商贸事务</t>
  </si>
  <si>
    <t xml:space="preserve">      招商引资</t>
  </si>
  <si>
    <t xml:space="preserve">      其他商贸事务支出</t>
  </si>
  <si>
    <t xml:space="preserve">    港澳台事务</t>
  </si>
  <si>
    <t xml:space="preserve">    档案事务</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</si>
  <si>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</si>
  <si>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</si>
  <si>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</si>
  <si>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</si>
  <si>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</si>
  <si>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</si>
  <si>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</si>
  <si>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</si>
  <si>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</si>
  <si>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</si>
  <si>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</si>
  <si>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宗教事务</t>
  </si>
  <si>
    <t xml:space="preserve">    市场监督管理事务</t>
  </si>
  <si>
    <t xml:space="preserve">      药品事务</t>
  </si>
  <si>
    <t xml:space="preserve">      化妆品事务</t>
  </si>
  <si>
    <t xml:space="preserve">      质量安全监管</t>
  </si>
  <si>
    <t xml:space="preserve">      食品安全监管</t>
  </si>
  <si>
    <t xml:space="preserve">      其他市场监督管理事务</t>
  </si>
  <si>
    <t xml:space="preserve">    信访事务</t>
  </si>
  <si>
    <t xml:space="preserve">      信访业务</t>
  </si>
  <si>
    <t xml:space="preserve">    其他一般公共服务支出</t>
  </si>
  <si>
    <t xml:space="preserve">      其他一般公共服务支出</t>
  </si>
  <si>
    <t xml:space="preserve">  国防支出</t>
  </si>
  <si>
    <t xml:space="preserve">    国防动员</t>
  </si>
  <si>
    <t xml:space="preserve">      人民防空</t>
  </si>
  <si>
    <t xml:space="preserve">      民兵</t>
  </si>
  <si>
    <t xml:space="preserve">  公共安全支出</t>
  </si>
  <si>
    <t xml:space="preserve">    公安</t>
  </si>
  <si>
    <t xml:space="preserve">      信息化建设</t>
  </si>
  <si>
    <t xml:space="preserve">      执法办案</t>
  </si>
  <si>
    <t xml:space="preserve">      其他公安支出</t>
  </si>
  <si>
    <t xml:space="preserve">    检察</t>
  </si>
  <si>
    <t xml:space="preserve">      其他检察支出</t>
  </si>
  <si>
    <t xml:space="preserve">    司法</t>
  </si>
  <si>
    <t xml:space="preserve">      普法宣传</t>
  </si>
  <si>
    <t xml:space="preserve">      其他司法支出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</si>
  <si>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</si>
  <si>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</si>
  <si>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</si>
  <si>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</si>
  <si>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</si>
  <si>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</si>
  <si>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</si>
  <si>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</si>
  <si>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</si>
  <si>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</si>
  <si>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</si>
  <si>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</si>
  <si>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</si>
  <si>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特殊教育</t>
  </si>
  <si>
    <t xml:space="preserve">      特殊学校教育</t>
  </si>
  <si>
    <t xml:space="preserve">      其他特殊教育支出</t>
  </si>
  <si>
    <t xml:space="preserve">    进修及培训</t>
  </si>
  <si>
    <t xml:space="preserve">      教师进修</t>
  </si>
  <si>
    <t xml:space="preserve">      干部教育</t>
  </si>
  <si>
    <t xml:space="preserve">      培训支出</t>
  </si>
  <si>
    <t xml:space="preserve">    教育费附加安排的支出</t>
  </si>
  <si>
    <t xml:space="preserve">      其他教育费附加安排的支出</t>
  </si>
  <si>
    <t xml:space="preserve">    其他教育支出</t>
  </si>
  <si>
    <t xml:space="preserve">      其他教育支出</t>
  </si>
  <si>
    <t xml:space="preserve">  科学技术支出</t>
  </si>
  <si>
    <t xml:space="preserve">    科学技术管理事务</t>
  </si>
  <si>
    <t xml:space="preserve">    技术研究与开发</t>
  </si>
  <si>
    <t xml:space="preserve">      科技成果转化与扩散</t>
  </si>
  <si>
    <t xml:space="preserve">      其他技术研究与开发支出</t>
  </si>
  <si>
    <t xml:space="preserve">    科学技术普及</t>
  </si>
  <si>
    <t xml:space="preserve">      机构运行</t>
  </si>
  <si>
    <t xml:space="preserve">      科普活动</t>
  </si>
  <si>
    <t xml:space="preserve">      科技馆站</t>
  </si>
  <si>
    <t xml:space="preserve">      其他科学技术普及支出</t>
  </si>
  <si>
    <t xml:space="preserve">    其他科学技术支出</t>
  </si>
  <si>
    <t xml:space="preserve">      其他科学技术支出</t>
  </si>
  <si>
    <t xml:space="preserve">  文化旅游体育与传媒支出</t>
  </si>
  <si>
    <t xml:space="preserve">    文化和旅游</t>
  </si>
  <si>
    <t xml:space="preserve">      图书馆</t>
  </si>
  <si>
    <t xml:space="preserve">      群众文化</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</si>
  <si>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</si>
  <si>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</si>
  <si>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</si>
  <si>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</si>
  <si>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</si>
  <si>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</si>
  <si>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其他文物支出</t>
  </si>
  <si>
    <t xml:space="preserve">    体育</t>
  </si>
  <si>
    <t xml:space="preserve">      体育场馆</t>
  </si>
  <si>
    <t xml:space="preserve">      群众体育</t>
  </si>
  <si>
    <t xml:space="preserve">      其他体育支出</t>
  </si>
  <si>
    <t xml:space="preserve">    广播电视</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</si>
  <si>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</si>
  <si>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</si>
  <si>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</si>
  <si>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</si>
  <si>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</si>
  <si>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</si>
  <si>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</si>
  <si>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</si>
  <si>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社会保险经办机构</t>
  </si>
  <si>
    <t xml:space="preserve">      其他人力资源和社会保障管理事务支出</t>
  </si>
  <si>
    <t xml:space="preserve">    民政管理事务</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</si>
  <si>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</si>
  <si>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</si>
  <si>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</si>
  <si>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</si>
  <si>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</si>
  <si>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</si>
  <si>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</si>
  <si>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</si>
  <si>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其他行政事业单位养老支出</t>
  </si>
  <si>
    <t xml:space="preserve">    就业补助</t>
  </si>
  <si>
    <t xml:space="preserve">      就业创业服务补贴</t>
  </si>
  <si>
    <t xml:space="preserve">      就业见习补贴</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</si>
  <si>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</si>
  <si>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</si>
  <si>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</si>
  <si>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</si>
  <si>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</si>
  <si>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</si>
  <si>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</si>
  <si>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</si>
  <si>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</si>
  <si>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</si>
  <si>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</si>
  <si>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</si>
  <si>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</si>
  <si>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</si>
  <si>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</si>
  <si>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</si>
  <si>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</si>
  <si>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</si>
  <si>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</si>
  <si>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</si>
  <si>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</si>
  <si>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</si>
  <si>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</si>
  <si>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</si>
  <si>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</si>
  <si>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</si>
  <si>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</si>
  <si>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</si>
  <si>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</si>
  <si>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</si>
  <si>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</si>
  <si>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</si>
  <si>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</si>
  <si>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</si>
  <si>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</si>
  <si>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</si>
  <si>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</si>
  <si>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</si>
  <si>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</si>
  <si>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退役军人管理事务</t>
  </si>
  <si>
    <t xml:space="preserve">      其他退役军人事务管理支出</t>
  </si>
  <si>
    <t xml:space="preserve">    财政代缴社会保险费支出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</si>
  <si>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</si>
  <si>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</si>
  <si>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</si>
  <si>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</si>
  <si>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</si>
  <si>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</si>
  <si>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</si>
  <si>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</si>
  <si>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</si>
  <si>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精神病医院</t>
  </si>
  <si>
    <t xml:space="preserve">      妇幼保健医院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</si>
  <si>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</si>
  <si>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</si>
  <si>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</si>
  <si>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</si>
  <si>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</si>
  <si>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</si>
  <si>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</si>
  <si>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</si>
  <si>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</si>
  <si>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</si>
  <si>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</si>
  <si>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</si>
  <si>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</si>
  <si>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</si>
  <si>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</si>
  <si>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</si>
  <si>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计划生育服务</t>
  </si>
  <si>
    <t xml:space="preserve">      其他计划生育事务支出</t>
  </si>
  <si>
    <t xml:space="preserve">    行政事业单位医疗</t>
  </si>
  <si>
    <t xml:space="preserve">      行政单位医疗</t>
  </si>
  <si>
    <t xml:space="preserve">      事业单位医疗</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</si>
  <si>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</si>
  <si>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</si>
  <si>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</si>
  <si>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</si>
  <si>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</si>
  <si>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优抚对象医疗</t>
  </si>
  <si>
    <t xml:space="preserve">      优抚对象医疗补助</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</si>
  <si>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</si>
  <si>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</si>
  <si>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</si>
  <si>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</si>
  <si>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</si>
  <si>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</si>
  <si>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中医药事务</t>
  </si>
  <si>
    <t xml:space="preserve">    其他卫生健康支出</t>
  </si>
  <si>
    <t xml:space="preserve">      其他卫生健康支出</t>
  </si>
  <si>
    <t xml:space="preserve">  节能环保支出</t>
  </si>
  <si>
    <t xml:space="preserve">    环境保护管理事务</t>
  </si>
  <si>
    <t xml:space="preserve">      其他环境保护管理事务支出</t>
  </si>
  <si>
    <t xml:space="preserve">    污染防治</t>
  </si>
  <si>
    <t xml:space="preserve">      大气</t>
  </si>
  <si>
    <t xml:space="preserve">      水体</t>
  </si>
  <si>
    <t xml:space="preserve">      固体废弃物与化学品</t>
  </si>
  <si>
    <t xml:space="preserve">      土壤</t>
  </si>
  <si>
    <t xml:space="preserve">      其他污染防治支出</t>
  </si>
  <si>
    <t xml:space="preserve">    自然生态保护</t>
  </si>
  <si>
    <t xml:space="preserve">      生态保护</t>
  </si>
  <si>
    <t xml:space="preserve">      农村环境保护</t>
  </si>
  <si>
    <t xml:space="preserve">      自然保护地</t>
  </si>
  <si>
    <t xml:space="preserve">    天然林保护</t>
  </si>
  <si>
    <t xml:space="preserve">      森林管护</t>
  </si>
  <si>
    <t xml:space="preserve">      社会保险补助</t>
  </si>
  <si>
    <t xml:space="preserve">      其他天然林保护支出</t>
  </si>
  <si>
    <t xml:space="preserve">    能源节约利用</t>
  </si>
  <si>
    <t xml:space="preserve">      能源节约利用</t>
  </si>
  <si>
    <t xml:space="preserve">    其他节能环保支出</t>
  </si>
  <si>
    <t xml:space="preserve">      其他节能环保支出</t>
  </si>
  <si>
    <t xml:space="preserve">  城乡社区支出</t>
  </si>
  <si>
    <t xml:space="preserve">    城乡社区管理事务</t>
  </si>
  <si>
    <t xml:space="preserve">      工程建设管理</t>
  </si>
  <si>
    <t xml:space="preserve">      其他城乡社区管理事务支出</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</si>
  <si>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</si>
  <si>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</si>
  <si>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</si>
  <si>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</si>
  <si>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</si>
  <si>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其他城乡社区支出</t>
  </si>
  <si>
    <t xml:space="preserve">      其他城乡社区支出</t>
  </si>
  <si>
    <t xml:space="preserve">  农林水支出</t>
  </si>
  <si>
    <t xml:space="preserve">    农业农村</t>
  </si>
  <si>
    <t xml:space="preserve">      科技转化与推广服务</t>
  </si>
  <si>
    <t xml:space="preserve">      病虫害控制</t>
  </si>
  <si>
    <t xml:space="preserve">      农产品质量安全</t>
  </si>
  <si>
    <t xml:space="preserve">      执法监管</t>
  </si>
  <si>
    <t xml:space="preserve">      行业业务管理</t>
  </si>
  <si>
    <t xml:space="preserve">      防灾救灾</t>
  </si>
  <si>
    <t xml:space="preserve">      稳定农民收入补贴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</si>
  <si>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</si>
  <si>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</si>
  <si>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</si>
  <si>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</si>
  <si>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</si>
  <si>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</si>
  <si>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</si>
  <si>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农田建设</t>
  </si>
  <si>
    <t xml:space="preserve">      其他农业农村支出</t>
  </si>
  <si>
    <t xml:space="preserve">    林业和草原</t>
  </si>
  <si>
    <t xml:space="preserve">      事业机构</t>
  </si>
  <si>
    <t xml:space="preserve">      森林资源培育</t>
  </si>
  <si>
    <t xml:space="preserve">      森林资源管理</t>
  </si>
  <si>
    <t xml:space="preserve">      森林生态效益补偿</t>
  </si>
  <si>
    <t xml:space="preserve">      动植物保护</t>
  </si>
  <si>
    <t xml:space="preserve">      林区公共支出</t>
  </si>
  <si>
    <t xml:space="preserve">      林业草原防灾减灾</t>
  </si>
  <si>
    <t xml:space="preserve">      退耕还林还草</t>
  </si>
  <si>
    <t xml:space="preserve">    水利</t>
  </si>
  <si>
    <t xml:space="preserve">      水利工程建设</t>
  </si>
  <si>
    <t xml:space="preserve">      水利工程运行与维护</t>
  </si>
  <si>
    <t xml:space="preserve">      水土保持</t>
  </si>
  <si>
    <t xml:space="preserve">      水资源节约管理与保护</t>
  </si>
  <si>
    <t xml:space="preserve">      水文测报</t>
  </si>
  <si>
    <t xml:space="preserve">      防汛</t>
  </si>
  <si>
    <t xml:space="preserve">      农村水利</t>
  </si>
  <si>
    <t xml:space="preserve">      农村供水</t>
  </si>
  <si>
    <t xml:space="preserve">      其他水利支出</t>
  </si>
  <si>
    <t xml:space="preserve">    巩固脱贫攻坚成果衔接乡村振兴</t>
  </si>
  <si>
    <t xml:space="preserve">      农村基础设施建设</t>
  </si>
  <si>
    <t xml:space="preserve">      生产发展</t>
  </si>
  <si>
    <t xml:space="preserve">      社会发展</t>
  </si>
  <si>
    <t xml:space="preserve">      其他巩固脱贫攻坚成果衔接乡村振兴支出</t>
  </si>
  <si>
    <t xml:space="preserve">    农村综合改革</t>
  </si>
  <si>
    <t xml:space="preserve">      对村级公益事业建设的补助</t>
  </si>
  <si>
    <t xml:space="preserve">      对村民委员会和村党支部的补助</t>
  </si>
  <si>
    <t xml:space="preserve">      对村集体经济组织的补助</t>
  </si>
  <si>
    <t xml:space="preserve">    普惠金融发展支出</t>
  </si>
  <si>
    <t xml:space="preserve">      农业保险保费补贴</t>
  </si>
  <si>
    <t xml:space="preserve">      创业担保贷款贴息及奖补</t>
  </si>
  <si>
    <t xml:space="preserve">    其他农林水支出</t>
  </si>
  <si>
    <t xml:space="preserve">      其他农林水支出</t>
  </si>
  <si>
    <t xml:space="preserve">  交通运输支出</t>
  </si>
  <si>
    <t xml:space="preserve">    公路水路运输</t>
  </si>
  <si>
    <t xml:space="preserve">      公路建设</t>
  </si>
  <si>
    <t xml:space="preserve">      公路养护</t>
  </si>
  <si>
    <t xml:space="preserve">      公路运输管理</t>
  </si>
  <si>
    <t xml:space="preserve">      港口设施</t>
  </si>
  <si>
    <t xml:space="preserve">      水路运输管理支出</t>
  </si>
  <si>
    <t xml:space="preserve">      其他公路水路运输支出</t>
  </si>
  <si>
    <t xml:space="preserve">    民用航空运输</t>
  </si>
  <si>
    <t xml:space="preserve">      机场建设</t>
  </si>
  <si>
    <t xml:space="preserve">    邮政业支出</t>
  </si>
  <si>
    <t xml:space="preserve">     其他邮政业支出</t>
  </si>
  <si>
    <t xml:space="preserve">    其他交通运输支出</t>
  </si>
  <si>
    <t xml:space="preserve">      公共交通运营补助</t>
  </si>
  <si>
    <t xml:space="preserve">      其他交通运输支出</t>
  </si>
  <si>
    <t xml:space="preserve">  资源勘探工业信息等支出</t>
  </si>
  <si>
    <t xml:space="preserve">    制造业</t>
  </si>
  <si>
    <t xml:space="preserve">      其他制造业支出</t>
  </si>
  <si>
    <t xml:space="preserve">    国有资产监管</t>
  </si>
  <si>
    <t xml:space="preserve">      其他国有资产监管支出</t>
  </si>
  <si>
    <t xml:space="preserve">    支持中小企业发展和管理支出</t>
  </si>
  <si>
    <t xml:space="preserve">      中小企业发展专项</t>
  </si>
  <si>
    <t xml:space="preserve">      其他支持中小企业发展和管理支出</t>
  </si>
  <si>
    <t xml:space="preserve">  商业服务业等支出</t>
  </si>
  <si>
    <t xml:space="preserve">    商业流通事务</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</si>
  <si>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</si>
  <si>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</si>
  <si>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</si>
  <si>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</si>
  <si>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</si>
  <si>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 xml:space="preserve">  金融支出</t>
  </si>
  <si>
    <t xml:space="preserve">    其他金融支出</t>
  </si>
  <si>
    <t xml:space="preserve">      其他金融支出</t>
  </si>
  <si>
    <t xml:space="preserve">  自然资源海洋气象等支出</t>
  </si>
  <si>
    <t xml:space="preserve">    自然资源事务</t>
  </si>
  <si>
    <t xml:space="preserve">      自然资源利用与保护</t>
  </si>
  <si>
    <t xml:space="preserve">      其他自然资源事务支出</t>
  </si>
  <si>
    <t xml:space="preserve">    气象事务</t>
  </si>
  <si>
    <t xml:space="preserve">      气象事业机构</t>
  </si>
  <si>
    <t xml:space="preserve">      气象预报预测</t>
  </si>
  <si>
    <t xml:space="preserve">      气象装备保障维护</t>
  </si>
  <si>
    <t xml:space="preserve">      气象基础设施建设与维修</t>
  </si>
  <si>
    <t xml:space="preserve">  住房保障支出</t>
  </si>
  <si>
    <t xml:space="preserve">    保障性安居工程支出</t>
  </si>
  <si>
    <t xml:space="preserve">      廉租住房</t>
  </si>
  <si>
    <t xml:space="preserve">      棚户区改造</t>
  </si>
  <si>
    <t xml:space="preserve">      农村危房改造</t>
  </si>
  <si>
    <t xml:space="preserve">      老旧小区改造</t>
  </si>
  <si>
    <t xml:space="preserve">      保障性租赁住房</t>
  </si>
  <si>
    <t xml:space="preserve">    住房改革支出</t>
  </si>
  <si>
    <t xml:space="preserve">      住房公积金</t>
  </si>
  <si>
    <t xml:space="preserve">    城乡社区住宅</t>
  </si>
  <si>
    <t xml:space="preserve">      其他城乡社区住宅支出</t>
  </si>
  <si>
    <t xml:space="preserve">  粮油物资储备支出</t>
  </si>
  <si>
    <t xml:space="preserve">    粮油物资事务</t>
  </si>
  <si>
    <t xml:space="preserve">      其他粮油物资事务支出</t>
  </si>
  <si>
    <t xml:space="preserve">    粮油储备</t>
  </si>
  <si>
    <t xml:space="preserve">      储备粮油补贴</t>
  </si>
  <si>
    <t xml:space="preserve">  灾害防治及应急管理支出</t>
  </si>
  <si>
    <t xml:space="preserve">    应急管理事务</t>
  </si>
  <si>
    <t xml:space="preserve">      其他应急管理支出</t>
  </si>
  <si>
    <t xml:space="preserve">    消防救援事务</t>
  </si>
  <si>
    <t xml:space="preserve">      消防应急救援</t>
  </si>
  <si>
    <t xml:space="preserve">      其他消防救援事务支出</t>
  </si>
  <si>
    <t xml:space="preserve">    自然灾害防治</t>
  </si>
  <si>
    <t xml:space="preserve">      地质灾害防治</t>
  </si>
  <si>
    <t xml:space="preserve">    自然灾害救灾及恢复重建支出</t>
  </si>
  <si>
    <t xml:space="preserve">      自然灾害救灾补助</t>
  </si>
  <si>
    <t xml:space="preserve">      自然灾害灾后重建补助</t>
  </si>
  <si>
    <t xml:space="preserve">    其他灾害防治及应急管理支出</t>
  </si>
  <si>
    <t xml:space="preserve">      其他灾害防治及应急管理支出</t>
  </si>
  <si>
    <t xml:space="preserve">  预备费</t>
  </si>
  <si>
    <t xml:space="preserve">  其他支出</t>
  </si>
  <si>
    <t xml:space="preserve">  债务付息支出</t>
  </si>
  <si>
    <t xml:space="preserve">    地方政府一般债务付息支出</t>
  </si>
  <si>
    <t xml:space="preserve">      地方政府一般债券付息支出</t>
  </si>
  <si>
    <t xml:space="preserve">      地方政府向国际组织借款付息支出</t>
  </si>
  <si>
    <t xml:space="preserve">  债务发行费用支出</t>
  </si>
  <si>
    <t xml:space="preserve">    地方政府一般债务发行费用支出</t>
  </si>
  <si>
    <t>支     出     总     计</t>
  </si>
  <si>
    <t>表十八</t>
  </si>
  <si>
    <t xml:space="preserve">2024年忠县一般公共预算支出预算表 </t>
  </si>
  <si>
    <t>（按功能分类科目的基本支出和项目支出）</t>
  </si>
  <si>
    <t>项         目</t>
  </si>
  <si>
    <t>2017年决算数</t>
  </si>
  <si>
    <t>2024年预算数</t>
  </si>
  <si>
    <t>小计</t>
  </si>
  <si>
    <t>基本支出</t>
  </si>
  <si>
    <t>项目支出</t>
  </si>
  <si>
    <t>注：在功能分类的基础上，为衔接表，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</si>
  <si>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表十九</t>
  </si>
  <si>
    <t>2024年一般公共预算(基本)支出预算经济分类</t>
  </si>
  <si>
    <t>科目编码</t>
  </si>
  <si>
    <t>一般公共预算基本支出</t>
  </si>
  <si>
    <t>一般公共预算支出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</si>
  <si>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</si>
  <si>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</si>
  <si>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</si>
  <si>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</si>
  <si>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</si>
  <si>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</si>
  <si>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</si>
  <si>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</si>
  <si>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</si>
  <si>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</si>
  <si>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</si>
  <si>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</si>
  <si>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</si>
  <si>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</si>
  <si>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</si>
  <si>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</si>
  <si>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</si>
  <si>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</si>
  <si>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</si>
  <si>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</si>
  <si>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</si>
  <si>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</si>
  <si>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</si>
  <si>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</si>
  <si>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</si>
  <si>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</si>
  <si>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</si>
  <si>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</si>
  <si>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</si>
  <si>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</si>
  <si>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</si>
  <si>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</si>
  <si>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</si>
  <si>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</si>
  <si>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</si>
  <si>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</si>
  <si>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</si>
  <si>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</si>
  <si>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</si>
  <si>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</si>
  <si>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</si>
  <si>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</si>
  <si>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</si>
  <si>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</si>
  <si>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</si>
  <si>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</si>
  <si>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</si>
  <si>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</si>
  <si>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</si>
  <si>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</si>
  <si>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</si>
  <si>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</si>
  <si>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</si>
  <si>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</si>
  <si>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</si>
  <si>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</si>
  <si>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</si>
  <si>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预留</t>
  </si>
  <si>
    <t xml:space="preserve">  国家赔偿费用支出</t>
  </si>
  <si>
    <t xml:space="preserve">  对民间非营利组织和群众性自治组织补贴</t>
  </si>
  <si>
    <t xml:space="preserve">  经常性赠与</t>
  </si>
  <si>
    <t xml:space="preserve">  资本性赠与</t>
  </si>
  <si>
    <t>表二十</t>
  </si>
  <si>
    <r>
      <rPr>
        <b/>
        <sz val="18"/>
        <rFont val="宋体"/>
        <family val="0"/>
      </rPr>
      <t>忠县</t>
    </r>
    <r>
      <rPr>
        <b/>
        <sz val="18"/>
        <rFont val="Times New Roman"/>
        <family val="1"/>
      </rPr>
      <t>2024</t>
    </r>
    <r>
      <rPr>
        <b/>
        <sz val="18"/>
        <rFont val="宋体"/>
        <family val="0"/>
      </rPr>
      <t>年乡村振兴衔接资金上级专款下达情况表</t>
    </r>
  </si>
  <si>
    <r>
      <rPr>
        <sz val="12"/>
        <rFont val="宋体"/>
        <family val="0"/>
      </rPr>
      <t>单位：万元</t>
    </r>
  </si>
  <si>
    <r>
      <rPr>
        <b/>
        <sz val="12"/>
        <rFont val="宋体"/>
        <family val="0"/>
      </rPr>
      <t>序号</t>
    </r>
  </si>
  <si>
    <r>
      <rPr>
        <b/>
        <sz val="12"/>
        <rFont val="宋体"/>
        <family val="0"/>
      </rPr>
      <t>市级下达资金文号</t>
    </r>
  </si>
  <si>
    <r>
      <rPr>
        <b/>
        <sz val="12"/>
        <rFont val="宋体"/>
        <family val="0"/>
      </rPr>
      <t>摘要</t>
    </r>
  </si>
  <si>
    <r>
      <rPr>
        <b/>
        <sz val="12"/>
        <rFont val="宋体"/>
        <family val="0"/>
      </rPr>
      <t>文件下达时间</t>
    </r>
  </si>
  <si>
    <r>
      <rPr>
        <b/>
        <sz val="12"/>
        <rFont val="宋体"/>
        <family val="0"/>
      </rPr>
      <t>资金级次</t>
    </r>
  </si>
  <si>
    <r>
      <rPr>
        <b/>
        <sz val="12"/>
        <rFont val="宋体"/>
        <family val="0"/>
      </rPr>
      <t>备注</t>
    </r>
  </si>
  <si>
    <r>
      <rPr>
        <b/>
        <sz val="12"/>
        <rFont val="宋体"/>
        <family val="0"/>
      </rPr>
      <t>中央</t>
    </r>
  </si>
  <si>
    <r>
      <rPr>
        <b/>
        <sz val="12"/>
        <rFont val="宋体"/>
        <family val="0"/>
      </rPr>
      <t>市级</t>
    </r>
  </si>
  <si>
    <r>
      <rPr>
        <b/>
        <sz val="12"/>
        <rFont val="宋体"/>
        <family val="0"/>
      </rPr>
      <t>小计</t>
    </r>
  </si>
  <si>
    <r>
      <rPr>
        <sz val="12"/>
        <rFont val="宋体"/>
        <family val="0"/>
      </rPr>
      <t>合计</t>
    </r>
  </si>
  <si>
    <r>
      <rPr>
        <sz val="11"/>
        <color indexed="8"/>
        <rFont val="宋体"/>
        <family val="0"/>
      </rPr>
      <t>渝财行政〔</t>
    </r>
    <r>
      <rPr>
        <sz val="11"/>
        <color indexed="8"/>
        <rFont val="Times New Roman"/>
        <family val="1"/>
      </rPr>
      <t>2023</t>
    </r>
    <r>
      <rPr>
        <sz val="11"/>
        <color indexed="8"/>
        <rFont val="宋体"/>
        <family val="0"/>
      </rPr>
      <t>〕</t>
    </r>
    <r>
      <rPr>
        <sz val="11"/>
        <color indexed="8"/>
        <rFont val="Times New Roman"/>
        <family val="1"/>
      </rPr>
      <t>145</t>
    </r>
    <r>
      <rPr>
        <sz val="11"/>
        <color indexed="8"/>
        <rFont val="宋体"/>
        <family val="0"/>
      </rPr>
      <t>号</t>
    </r>
  </si>
  <si>
    <r>
      <rPr>
        <sz val="11"/>
        <color indexed="8"/>
        <rFont val="宋体"/>
        <family val="0"/>
      </rPr>
      <t>重庆市财政局</t>
    </r>
    <r>
      <rPr>
        <sz val="11"/>
        <color indexed="8"/>
        <rFont val="Times New Roman"/>
        <family val="1"/>
      </rPr>
      <t xml:space="preserve"> </t>
    </r>
    <r>
      <rPr>
        <sz val="11"/>
        <color indexed="8"/>
        <rFont val="宋体"/>
        <family val="0"/>
      </rPr>
      <t>重庆市民族宗教事务委员会关于提前下达</t>
    </r>
    <r>
      <rPr>
        <sz val="11"/>
        <color indexed="8"/>
        <rFont val="Times New Roman"/>
        <family val="1"/>
      </rPr>
      <t>2024</t>
    </r>
    <r>
      <rPr>
        <sz val="11"/>
        <color indexed="8"/>
        <rFont val="宋体"/>
        <family val="0"/>
      </rPr>
      <t>年中央少数民族发展资金预算的通知</t>
    </r>
  </si>
  <si>
    <t>2023-11-28</t>
  </si>
  <si>
    <r>
      <rPr>
        <sz val="11"/>
        <color indexed="8"/>
        <rFont val="宋体"/>
        <family val="0"/>
      </rPr>
      <t>渝财行政〔</t>
    </r>
    <r>
      <rPr>
        <sz val="11"/>
        <color indexed="8"/>
        <rFont val="Times New Roman"/>
        <family val="1"/>
      </rPr>
      <t>2023</t>
    </r>
    <r>
      <rPr>
        <sz val="11"/>
        <color indexed="8"/>
        <rFont val="宋体"/>
        <family val="0"/>
      </rPr>
      <t>〕</t>
    </r>
    <r>
      <rPr>
        <sz val="11"/>
        <color indexed="8"/>
        <rFont val="Times New Roman"/>
        <family val="1"/>
      </rPr>
      <t>146</t>
    </r>
    <r>
      <rPr>
        <sz val="11"/>
        <color indexed="8"/>
        <rFont val="宋体"/>
        <family val="0"/>
      </rPr>
      <t>号</t>
    </r>
  </si>
  <si>
    <r>
      <rPr>
        <sz val="11"/>
        <color indexed="8"/>
        <rFont val="宋体"/>
        <family val="0"/>
      </rPr>
      <t>重庆市财政局</t>
    </r>
    <r>
      <rPr>
        <sz val="11"/>
        <color indexed="8"/>
        <rFont val="Times New Roman"/>
        <family val="1"/>
      </rPr>
      <t xml:space="preserve"> </t>
    </r>
    <r>
      <rPr>
        <sz val="11"/>
        <color indexed="8"/>
        <rFont val="宋体"/>
        <family val="0"/>
      </rPr>
      <t>重庆市民族宗教事务委员会关于提前下达</t>
    </r>
    <r>
      <rPr>
        <sz val="11"/>
        <color indexed="8"/>
        <rFont val="Times New Roman"/>
        <family val="1"/>
      </rPr>
      <t>2024</t>
    </r>
    <r>
      <rPr>
        <sz val="11"/>
        <color indexed="8"/>
        <rFont val="宋体"/>
        <family val="0"/>
      </rPr>
      <t>年市级少数民族发展资金预算的通知</t>
    </r>
  </si>
  <si>
    <r>
      <rPr>
        <sz val="11"/>
        <color indexed="8"/>
        <rFont val="宋体"/>
        <family val="0"/>
      </rPr>
      <t>渝财农〔</t>
    </r>
    <r>
      <rPr>
        <sz val="11"/>
        <color indexed="8"/>
        <rFont val="Times New Roman"/>
        <family val="1"/>
      </rPr>
      <t>2023</t>
    </r>
    <r>
      <rPr>
        <sz val="11"/>
        <color indexed="8"/>
        <rFont val="宋体"/>
        <family val="0"/>
      </rPr>
      <t>〕</t>
    </r>
    <r>
      <rPr>
        <sz val="11"/>
        <color indexed="8"/>
        <rFont val="Times New Roman"/>
        <family val="1"/>
      </rPr>
      <t>146</t>
    </r>
    <r>
      <rPr>
        <sz val="11"/>
        <color indexed="8"/>
        <rFont val="宋体"/>
        <family val="0"/>
      </rPr>
      <t>号</t>
    </r>
  </si>
  <si>
    <r>
      <rPr>
        <sz val="11"/>
        <color indexed="8"/>
        <rFont val="宋体"/>
        <family val="0"/>
      </rPr>
      <t>重庆市财政局关于提前下达</t>
    </r>
    <r>
      <rPr>
        <sz val="11"/>
        <color indexed="8"/>
        <rFont val="Times New Roman"/>
        <family val="1"/>
      </rPr>
      <t>2024</t>
    </r>
    <r>
      <rPr>
        <sz val="11"/>
        <color indexed="8"/>
        <rFont val="宋体"/>
        <family val="0"/>
      </rPr>
      <t>年中央财政衔接推进乡村振兴补助资金预算的通知</t>
    </r>
  </si>
  <si>
    <t>2023-11-30</t>
  </si>
  <si>
    <r>
      <rPr>
        <sz val="11"/>
        <color indexed="8"/>
        <rFont val="宋体"/>
        <family val="0"/>
      </rPr>
      <t>渝财农〔</t>
    </r>
    <r>
      <rPr>
        <sz val="11"/>
        <color indexed="8"/>
        <rFont val="Times New Roman"/>
        <family val="1"/>
      </rPr>
      <t>2023</t>
    </r>
    <r>
      <rPr>
        <sz val="11"/>
        <color indexed="8"/>
        <rFont val="宋体"/>
        <family val="0"/>
      </rPr>
      <t>〕</t>
    </r>
    <r>
      <rPr>
        <sz val="11"/>
        <color indexed="8"/>
        <rFont val="Times New Roman"/>
        <family val="1"/>
      </rPr>
      <t>151</t>
    </r>
    <r>
      <rPr>
        <sz val="11"/>
        <color indexed="8"/>
        <rFont val="宋体"/>
        <family val="0"/>
      </rPr>
      <t>号</t>
    </r>
  </si>
  <si>
    <r>
      <rPr>
        <sz val="11"/>
        <color indexed="8"/>
        <rFont val="宋体"/>
        <family val="0"/>
      </rPr>
      <t>重庆市财政局关于提前下达</t>
    </r>
    <r>
      <rPr>
        <sz val="11"/>
        <color indexed="8"/>
        <rFont val="Times New Roman"/>
        <family val="1"/>
      </rPr>
      <t>2024</t>
    </r>
    <r>
      <rPr>
        <sz val="11"/>
        <color indexed="8"/>
        <rFont val="宋体"/>
        <family val="0"/>
      </rPr>
      <t>年市财政衔接推进乡村振兴补助资金预算的通知</t>
    </r>
  </si>
  <si>
    <r>
      <rPr>
        <sz val="11"/>
        <color indexed="8"/>
        <rFont val="宋体"/>
        <family val="0"/>
      </rPr>
      <t>渝财农〔</t>
    </r>
    <r>
      <rPr>
        <sz val="11"/>
        <color indexed="8"/>
        <rFont val="Times New Roman"/>
        <family val="1"/>
      </rPr>
      <t>2023</t>
    </r>
    <r>
      <rPr>
        <sz val="11"/>
        <color indexed="8"/>
        <rFont val="宋体"/>
        <family val="0"/>
      </rPr>
      <t>〕</t>
    </r>
    <r>
      <rPr>
        <sz val="11"/>
        <color indexed="8"/>
        <rFont val="Times New Roman"/>
        <family val="1"/>
      </rPr>
      <t>161</t>
    </r>
    <r>
      <rPr>
        <sz val="11"/>
        <color indexed="8"/>
        <rFont val="宋体"/>
        <family val="0"/>
      </rPr>
      <t>号</t>
    </r>
  </si>
  <si>
    <t>2023-12-15</t>
  </si>
  <si>
    <r>
      <rPr>
        <sz val="11"/>
        <color indexed="8"/>
        <rFont val="宋体"/>
        <family val="0"/>
      </rPr>
      <t>渝财农</t>
    </r>
    <r>
      <rPr>
        <sz val="11"/>
        <color indexed="8"/>
        <rFont val="Times New Roman"/>
        <family val="1"/>
      </rPr>
      <t>[2023]144</t>
    </r>
    <r>
      <rPr>
        <sz val="11"/>
        <color indexed="8"/>
        <rFont val="宋体"/>
        <family val="0"/>
      </rPr>
      <t>号</t>
    </r>
  </si>
  <si>
    <r>
      <rPr>
        <sz val="11"/>
        <color indexed="8"/>
        <rFont val="宋体"/>
        <family val="0"/>
      </rPr>
      <t>重庆市财政局</t>
    </r>
    <r>
      <rPr>
        <sz val="11"/>
        <color indexed="8"/>
        <rFont val="Times New Roman"/>
        <family val="1"/>
      </rPr>
      <t xml:space="preserve"> </t>
    </r>
    <r>
      <rPr>
        <sz val="11"/>
        <color indexed="8"/>
        <rFont val="宋体"/>
        <family val="0"/>
      </rPr>
      <t>重庆市水利局关于提前下达</t>
    </r>
    <r>
      <rPr>
        <sz val="11"/>
        <color indexed="8"/>
        <rFont val="Times New Roman"/>
        <family val="1"/>
      </rPr>
      <t>2024</t>
    </r>
    <r>
      <rPr>
        <sz val="11"/>
        <color indexed="8"/>
        <rFont val="宋体"/>
        <family val="0"/>
      </rPr>
      <t>年市财政衔接推进乡村振兴补助资金预算的通知</t>
    </r>
  </si>
  <si>
    <t>表二十一</t>
  </si>
  <si>
    <r>
      <t>2024</t>
    </r>
    <r>
      <rPr>
        <sz val="20"/>
        <rFont val="方正小标宋_GBK"/>
        <family val="4"/>
      </rPr>
      <t>年全县政府性基金预算收支预算情况表</t>
    </r>
  </si>
  <si>
    <t>同比增减</t>
  </si>
  <si>
    <t>表二十二</t>
  </si>
  <si>
    <r>
      <t>2024</t>
    </r>
    <r>
      <rPr>
        <sz val="20"/>
        <rFont val="方正小标宋_GBK"/>
        <family val="4"/>
      </rPr>
      <t>年县本级政府性基金预算收支预算情况表</t>
    </r>
  </si>
  <si>
    <t>表二十三</t>
  </si>
  <si>
    <t xml:space="preserve">2024年忠县政府性基金预算支出功能预算表 </t>
  </si>
  <si>
    <t>支        出</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</si>
  <si>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</si>
  <si>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</si>
  <si>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</si>
  <si>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</si>
  <si>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</si>
  <si>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</si>
  <si>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</si>
  <si>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</si>
  <si>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</si>
  <si>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</si>
  <si>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</si>
  <si>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</si>
  <si>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</si>
  <si>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</si>
  <si>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</si>
  <si>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</si>
  <si>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</si>
  <si>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</si>
  <si>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</si>
  <si>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</si>
  <si>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</si>
  <si>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</si>
  <si>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</si>
  <si>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</si>
  <si>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</si>
  <si>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</si>
  <si>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</si>
  <si>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三、城乡社区支出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</si>
  <si>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</si>
  <si>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</si>
  <si>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</si>
  <si>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</si>
  <si>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</si>
  <si>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</si>
  <si>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</si>
  <si>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</si>
  <si>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</si>
  <si>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</si>
  <si>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</si>
  <si>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</si>
  <si>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</si>
  <si>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</si>
  <si>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</si>
  <si>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</si>
  <si>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</si>
  <si>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</si>
  <si>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</si>
  <si>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</si>
  <si>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</si>
  <si>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</si>
  <si>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</si>
  <si>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</si>
  <si>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</si>
  <si>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</si>
  <si>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</si>
  <si>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</si>
  <si>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</si>
  <si>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</si>
  <si>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</si>
  <si>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</si>
  <si>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</si>
  <si>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</si>
  <si>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</si>
  <si>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</si>
  <si>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</si>
  <si>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</si>
  <si>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</si>
  <si>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四、农林水支出</t>
  </si>
  <si>
    <t xml:space="preserve">    大中型水库库区基金安排的支出</t>
  </si>
  <si>
    <t xml:space="preserve">      基础设施建设和经济发展</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</si>
  <si>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</si>
  <si>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</si>
  <si>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</si>
  <si>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</si>
  <si>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</si>
  <si>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</si>
  <si>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</si>
  <si>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</si>
  <si>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</si>
  <si>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</si>
  <si>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</si>
  <si>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大中型水库移民后期扶持基金支出</t>
  </si>
  <si>
    <t xml:space="preserve">      移民补助</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</si>
  <si>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</si>
  <si>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</si>
  <si>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</si>
  <si>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</si>
  <si>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</si>
  <si>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五、交通运输支出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</si>
  <si>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</si>
  <si>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</si>
  <si>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</si>
  <si>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</si>
  <si>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</si>
  <si>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</si>
  <si>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</si>
  <si>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</si>
  <si>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</si>
  <si>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</si>
  <si>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</si>
  <si>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</si>
  <si>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</si>
  <si>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</si>
  <si>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</si>
  <si>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</si>
  <si>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</si>
  <si>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</si>
  <si>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</si>
  <si>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</si>
  <si>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</si>
  <si>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</si>
  <si>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</si>
  <si>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</si>
  <si>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</si>
  <si>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</si>
  <si>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</si>
  <si>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</si>
  <si>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</si>
  <si>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</si>
  <si>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</si>
  <si>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民航科教和信息建设</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</si>
  <si>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</si>
  <si>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</si>
  <si>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</si>
  <si>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</si>
  <si>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</si>
  <si>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</si>
  <si>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六、资源勘探工业信息等支出</t>
  </si>
  <si>
    <t xml:space="preserve">    农网还贷资金支出</t>
  </si>
  <si>
    <t xml:space="preserve">      地方农网还贷资金支出</t>
  </si>
  <si>
    <t xml:space="preserve">      其他农网还贷资金支出</t>
  </si>
  <si>
    <t>七、其他支出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</si>
  <si>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</si>
  <si>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</si>
  <si>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</si>
  <si>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</si>
  <si>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</si>
  <si>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</si>
  <si>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</si>
  <si>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</si>
  <si>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</si>
  <si>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</si>
  <si>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</si>
  <si>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</si>
  <si>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</si>
  <si>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</si>
  <si>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</si>
  <si>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</si>
  <si>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</si>
  <si>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</si>
  <si>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</si>
  <si>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</si>
  <si>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</si>
  <si>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用于巩固脱贫攻坚成果衔接乡村振兴的彩票公益金支出</t>
  </si>
  <si>
    <t xml:space="preserve">      用于法律援助的彩票公益金支出</t>
  </si>
  <si>
    <t xml:space="preserve">      用于城乡医疗救助的彩票公益金支出</t>
  </si>
  <si>
    <t xml:space="preserve">      用于其他社会公益事业的彩票公益金支出</t>
  </si>
  <si>
    <t>八、债务付息支出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</si>
  <si>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</si>
  <si>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</si>
  <si>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</si>
  <si>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</si>
  <si>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</si>
  <si>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</si>
  <si>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</si>
  <si>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</si>
  <si>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</si>
  <si>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</si>
  <si>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</si>
  <si>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</si>
  <si>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</si>
  <si>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</si>
  <si>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</si>
  <si>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九、债务发行费用支出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</si>
  <si>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</si>
  <si>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</si>
  <si>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</si>
  <si>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</si>
  <si>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</si>
  <si>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</si>
  <si>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</si>
  <si>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</si>
  <si>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</si>
  <si>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</si>
  <si>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</si>
  <si>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</si>
  <si>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</si>
  <si>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</si>
  <si>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</si>
  <si>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</si>
  <si>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</si>
  <si>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</si>
  <si>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</si>
  <si>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</si>
  <si>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</si>
  <si>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</si>
  <si>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</si>
  <si>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</si>
  <si>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</si>
  <si>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</si>
  <si>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</si>
  <si>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</si>
  <si>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</si>
  <si>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</si>
  <si>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</si>
  <si>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</si>
  <si>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</si>
  <si>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</si>
  <si>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</si>
  <si>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</si>
  <si>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支出合计</t>
  </si>
  <si>
    <t>表二十四</t>
  </si>
  <si>
    <r>
      <t>2024</t>
    </r>
    <r>
      <rPr>
        <sz val="20"/>
        <rFont val="方正小标宋_GBK"/>
        <family val="4"/>
      </rPr>
      <t>年全县国有资本经营预算收支预算情况表</t>
    </r>
  </si>
  <si>
    <r>
      <rPr>
        <b/>
        <sz val="10"/>
        <rFont val="方正仿宋_GBK"/>
        <family val="4"/>
      </rPr>
      <t>单位：万元</t>
    </r>
  </si>
  <si>
    <r>
      <rPr>
        <b/>
        <sz val="12"/>
        <rFont val="宋体"/>
        <family val="0"/>
      </rPr>
      <t>增减</t>
    </r>
  </si>
  <si>
    <t>表二十五</t>
  </si>
  <si>
    <r>
      <t>2024</t>
    </r>
    <r>
      <rPr>
        <sz val="20"/>
        <rFont val="方正小标宋_GBK"/>
        <family val="4"/>
      </rPr>
      <t>年县本级国有资本经营预算收支预算情况表</t>
    </r>
  </si>
  <si>
    <r>
      <rPr>
        <b/>
        <sz val="12"/>
        <rFont val="Times New Roman"/>
        <family val="1"/>
      </rPr>
      <t>2023</t>
    </r>
    <r>
      <rPr>
        <b/>
        <sz val="12"/>
        <rFont val="宋体"/>
        <family val="0"/>
      </rPr>
      <t>年</t>
    </r>
    <r>
      <rPr>
        <b/>
        <sz val="12"/>
        <rFont val="Times New Roman"/>
        <family val="1"/>
      </rPr>
      <t xml:space="preserve">
</t>
    </r>
    <r>
      <rPr>
        <b/>
        <sz val="12"/>
        <rFont val="宋体"/>
        <family val="0"/>
      </rPr>
      <t>执行数</t>
    </r>
  </si>
  <si>
    <t>表二十六</t>
  </si>
  <si>
    <t>2024年全县社会保险基金预算收支预算情况表</t>
  </si>
  <si>
    <t>表二十七</t>
  </si>
  <si>
    <t>2024年县本级社会保险基金预算收支预算情况表</t>
  </si>
  <si>
    <t>表二十八</t>
  </si>
  <si>
    <t>重庆市忠县2023年和2024年地方政府一般债务余额情况表</t>
  </si>
  <si>
    <t>一、2022年末地方政府一般债务余额实际数</t>
  </si>
  <si>
    <t>二、2023年末地方政府一般债务限额</t>
  </si>
  <si>
    <t>三、2023年地方政府一般债务发行额</t>
  </si>
  <si>
    <t>其中：中央转贷地方的国际金融组织和外国政府贷款</t>
  </si>
  <si>
    <t>2023年地方政府一般债券发行额</t>
  </si>
  <si>
    <t>四、2023年地方政府一般债务还本支出</t>
  </si>
  <si>
    <t>五、2023年末地方政府一般债务余额预计执行数</t>
  </si>
  <si>
    <t>六、2023年地方财政赤字</t>
  </si>
  <si>
    <t>七、2024年地方政府一般债务限额</t>
  </si>
  <si>
    <t>注：1.本表反映本级政府上两年度一般债务余额，上一年度一般债务限额、发行额、还本支出及余额，本年度财政赤字及一般债务限额。</t>
  </si>
  <si>
    <t>2.本表由县级以上地方各级财政部门在本级人民代表大会批准预算后二十日内公开。</t>
  </si>
  <si>
    <t>表二十九</t>
  </si>
  <si>
    <t>重庆市忠县2023年和2024年地方政府专项债务余额情况表</t>
  </si>
  <si>
    <r>
      <rPr>
        <sz val="12"/>
        <rFont val="宋体"/>
        <family val="0"/>
      </rPr>
      <t>一、</t>
    </r>
    <r>
      <rPr>
        <sz val="12"/>
        <rFont val="Times New Roman"/>
        <family val="1"/>
      </rPr>
      <t>2022</t>
    </r>
    <r>
      <rPr>
        <sz val="12"/>
        <rFont val="宋体"/>
        <family val="0"/>
      </rPr>
      <t>年末地方政府专项债务余额实际数</t>
    </r>
  </si>
  <si>
    <r>
      <rPr>
        <sz val="12"/>
        <rFont val="宋体"/>
        <family val="0"/>
      </rPr>
      <t>二、</t>
    </r>
    <r>
      <rPr>
        <sz val="12"/>
        <rFont val="Times New Roman"/>
        <family val="1"/>
      </rPr>
      <t>2023</t>
    </r>
    <r>
      <rPr>
        <sz val="12"/>
        <rFont val="宋体"/>
        <family val="0"/>
      </rPr>
      <t>年末地方政府专项债务限额</t>
    </r>
  </si>
  <si>
    <r>
      <rPr>
        <sz val="12"/>
        <rFont val="宋体"/>
        <family val="0"/>
      </rPr>
      <t>三、</t>
    </r>
    <r>
      <rPr>
        <sz val="12"/>
        <rFont val="Times New Roman"/>
        <family val="1"/>
      </rPr>
      <t>2023</t>
    </r>
    <r>
      <rPr>
        <sz val="12"/>
        <rFont val="宋体"/>
        <family val="0"/>
      </rPr>
      <t>年地方政府专项债务发行额</t>
    </r>
  </si>
  <si>
    <r>
      <rPr>
        <sz val="12"/>
        <rFont val="宋体"/>
        <family val="0"/>
      </rPr>
      <t>四、</t>
    </r>
    <r>
      <rPr>
        <sz val="12"/>
        <rFont val="Times New Roman"/>
        <family val="1"/>
      </rPr>
      <t>2023</t>
    </r>
    <r>
      <rPr>
        <sz val="12"/>
        <rFont val="宋体"/>
        <family val="0"/>
      </rPr>
      <t>年地方政府专项债务还本支出</t>
    </r>
  </si>
  <si>
    <r>
      <rPr>
        <sz val="12"/>
        <rFont val="宋体"/>
        <family val="0"/>
      </rPr>
      <t>五、</t>
    </r>
    <r>
      <rPr>
        <sz val="12"/>
        <rFont val="Times New Roman"/>
        <family val="1"/>
      </rPr>
      <t>2023</t>
    </r>
    <r>
      <rPr>
        <sz val="12"/>
        <rFont val="宋体"/>
        <family val="0"/>
      </rPr>
      <t>年末地方政府专项债务余额预计执行数</t>
    </r>
  </si>
  <si>
    <r>
      <rPr>
        <sz val="12"/>
        <rFont val="宋体"/>
        <family val="0"/>
      </rPr>
      <t>六、</t>
    </r>
    <r>
      <rPr>
        <sz val="12"/>
        <rFont val="Times New Roman"/>
        <family val="1"/>
      </rPr>
      <t>2024</t>
    </r>
    <r>
      <rPr>
        <sz val="12"/>
        <rFont val="宋体"/>
        <family val="0"/>
      </rPr>
      <t>年地方政府专项债务新增限额</t>
    </r>
  </si>
  <si>
    <r>
      <rPr>
        <sz val="12"/>
        <rFont val="宋体"/>
        <family val="0"/>
      </rPr>
      <t>七、</t>
    </r>
    <r>
      <rPr>
        <sz val="12"/>
        <rFont val="Times New Roman"/>
        <family val="1"/>
      </rPr>
      <t>2024</t>
    </r>
    <r>
      <rPr>
        <sz val="12"/>
        <rFont val="宋体"/>
        <family val="0"/>
      </rPr>
      <t>年末地方政府专项债务限额</t>
    </r>
  </si>
  <si>
    <t>注：1.本表反映本级政府上两年度专项债务余额，上一年度专项债务限额、发行额、还本额及余额，本年度专项债务新增限额及限额。</t>
  </si>
  <si>
    <t>表三十</t>
  </si>
  <si>
    <r>
      <rPr>
        <b/>
        <sz val="18"/>
        <rFont val="SimSun"/>
        <family val="0"/>
      </rPr>
      <t>重庆市忠县地方政府债券发行及还本付息情况表</t>
    </r>
  </si>
  <si>
    <r>
      <rPr>
        <sz val="12"/>
        <rFont val="SimSun"/>
        <family val="0"/>
      </rPr>
      <t>单位：万元</t>
    </r>
  </si>
  <si>
    <r>
      <rPr>
        <b/>
        <sz val="12"/>
        <rFont val="SimSun"/>
        <family val="0"/>
      </rPr>
      <t>项</t>
    </r>
    <r>
      <rPr>
        <b/>
        <sz val="12"/>
        <rFont val="Times New Roman"/>
        <family val="1"/>
      </rPr>
      <t xml:space="preserve">    </t>
    </r>
    <r>
      <rPr>
        <b/>
        <sz val="12"/>
        <rFont val="SimSun"/>
        <family val="0"/>
      </rPr>
      <t>目</t>
    </r>
  </si>
  <si>
    <r>
      <rPr>
        <b/>
        <sz val="12"/>
        <rFont val="SimSun"/>
        <family val="0"/>
      </rPr>
      <t>公式</t>
    </r>
  </si>
  <si>
    <r>
      <rPr>
        <b/>
        <sz val="12"/>
        <rFont val="SimSun"/>
        <family val="0"/>
      </rPr>
      <t>本级</t>
    </r>
  </si>
  <si>
    <r>
      <rPr>
        <sz val="12"/>
        <rFont val="SimSun"/>
        <family val="0"/>
      </rPr>
      <t>一、</t>
    </r>
    <r>
      <rPr>
        <sz val="12"/>
        <rFont val="Times New Roman"/>
        <family val="1"/>
      </rPr>
      <t>2023</t>
    </r>
    <r>
      <rPr>
        <sz val="12"/>
        <rFont val="SimSun"/>
        <family val="0"/>
      </rPr>
      <t>年发行预计执行数</t>
    </r>
  </si>
  <si>
    <t>A=B+D</t>
  </si>
  <si>
    <r>
      <rPr>
        <sz val="12"/>
        <rFont val="SimSun"/>
        <family val="0"/>
      </rPr>
      <t>（一）一般债券</t>
    </r>
  </si>
  <si>
    <r>
      <t xml:space="preserve">   </t>
    </r>
    <r>
      <rPr>
        <sz val="12"/>
        <rFont val="SimSun"/>
        <family val="0"/>
      </rPr>
      <t>其中：再融资债券</t>
    </r>
  </si>
  <si>
    <r>
      <rPr>
        <sz val="12"/>
        <rFont val="SimSun"/>
        <family val="0"/>
      </rPr>
      <t>（二）专项债券</t>
    </r>
  </si>
  <si>
    <t>D</t>
  </si>
  <si>
    <r>
      <rPr>
        <sz val="12"/>
        <rFont val="SimSun"/>
        <family val="0"/>
      </rPr>
      <t>二、</t>
    </r>
    <r>
      <rPr>
        <sz val="12"/>
        <rFont val="Times New Roman"/>
        <family val="1"/>
      </rPr>
      <t>2023</t>
    </r>
    <r>
      <rPr>
        <sz val="12"/>
        <rFont val="SimSun"/>
        <family val="0"/>
      </rPr>
      <t>年还本支出执行数</t>
    </r>
  </si>
  <si>
    <t>F=G+H</t>
  </si>
  <si>
    <t>G</t>
  </si>
  <si>
    <t>H</t>
  </si>
  <si>
    <r>
      <rPr>
        <sz val="12"/>
        <rFont val="SimSun"/>
        <family val="0"/>
      </rPr>
      <t>三、</t>
    </r>
    <r>
      <rPr>
        <sz val="12"/>
        <rFont val="Times New Roman"/>
        <family val="1"/>
      </rPr>
      <t>2023</t>
    </r>
    <r>
      <rPr>
        <sz val="12"/>
        <rFont val="SimSun"/>
        <family val="0"/>
      </rPr>
      <t>年付息支出执行数</t>
    </r>
  </si>
  <si>
    <t>I=J+K</t>
  </si>
  <si>
    <t>J</t>
  </si>
  <si>
    <t>K</t>
  </si>
  <si>
    <r>
      <rPr>
        <sz val="12"/>
        <rFont val="SimSun"/>
        <family val="0"/>
      </rPr>
      <t>四、</t>
    </r>
    <r>
      <rPr>
        <sz val="12"/>
        <rFont val="Times New Roman"/>
        <family val="1"/>
      </rPr>
      <t>2024</t>
    </r>
    <r>
      <rPr>
        <sz val="12"/>
        <rFont val="SimSun"/>
        <family val="0"/>
      </rPr>
      <t>年还本支出预算数</t>
    </r>
  </si>
  <si>
    <t>L=M+O</t>
  </si>
  <si>
    <t>M</t>
  </si>
  <si>
    <r>
      <t xml:space="preserve">   </t>
    </r>
    <r>
      <rPr>
        <sz val="12"/>
        <rFont val="SimSun"/>
        <family val="0"/>
      </rPr>
      <t>其中：再融资</t>
    </r>
  </si>
  <si>
    <r>
      <t xml:space="preserve">         </t>
    </r>
    <r>
      <rPr>
        <sz val="12"/>
        <rFont val="SimSun"/>
        <family val="0"/>
      </rPr>
      <t>财政预算安排</t>
    </r>
    <r>
      <rPr>
        <sz val="12"/>
        <rFont val="Times New Roman"/>
        <family val="1"/>
      </rPr>
      <t xml:space="preserve"> </t>
    </r>
  </si>
  <si>
    <t>N</t>
  </si>
  <si>
    <t>O</t>
  </si>
  <si>
    <r>
      <t xml:space="preserve">         </t>
    </r>
    <r>
      <rPr>
        <sz val="12"/>
        <rFont val="SimSun"/>
        <family val="0"/>
      </rPr>
      <t>财政预算安排</t>
    </r>
  </si>
  <si>
    <t>P</t>
  </si>
  <si>
    <r>
      <rPr>
        <sz val="12"/>
        <rFont val="SimSun"/>
        <family val="0"/>
      </rPr>
      <t>五、</t>
    </r>
    <r>
      <rPr>
        <sz val="12"/>
        <rFont val="Times New Roman"/>
        <family val="1"/>
      </rPr>
      <t>2024</t>
    </r>
    <r>
      <rPr>
        <sz val="12"/>
        <rFont val="SimSun"/>
        <family val="0"/>
      </rPr>
      <t>年付息支出预算数</t>
    </r>
  </si>
  <si>
    <t>Q=R+S</t>
  </si>
  <si>
    <t>R</t>
  </si>
  <si>
    <t>S</t>
  </si>
  <si>
    <r>
      <rPr>
        <sz val="12"/>
        <rFont val="SimSun"/>
        <family val="0"/>
      </rPr>
      <t>注：</t>
    </r>
    <r>
      <rPr>
        <sz val="12"/>
        <rFont val="Times New Roman"/>
        <family val="1"/>
      </rPr>
      <t>1.</t>
    </r>
    <r>
      <rPr>
        <sz val="12"/>
        <rFont val="SimSun"/>
        <family val="0"/>
      </rPr>
      <t>本表反映本级上一年度地方政府债券（含再融资债券）发行及还本付息支出预计执行数、本年度地方政府债券还本付息预算数等。</t>
    </r>
  </si>
  <si>
    <r>
      <t>2.</t>
    </r>
    <r>
      <rPr>
        <sz val="12"/>
        <rFont val="SimSun"/>
        <family val="0"/>
      </rPr>
      <t>本表由县级以上地方各级财政部门在本级人民代表大会批准预算后二十日内公开。</t>
    </r>
  </si>
  <si>
    <t>表三十一</t>
  </si>
  <si>
    <r>
      <rPr>
        <sz val="18"/>
        <rFont val="方正小标宋_GBK"/>
        <family val="4"/>
      </rPr>
      <t>重庆市忠县</t>
    </r>
    <r>
      <rPr>
        <sz val="18"/>
        <rFont val="Times New Roman"/>
        <family val="1"/>
      </rPr>
      <t>2024</t>
    </r>
    <r>
      <rPr>
        <sz val="18"/>
        <rFont val="方正小标宋_GBK"/>
        <family val="4"/>
      </rPr>
      <t>年地方政府债务限额提前下达情况表</t>
    </r>
  </si>
  <si>
    <r>
      <rPr>
        <b/>
        <sz val="12"/>
        <rFont val="宋体"/>
        <family val="0"/>
      </rPr>
      <t>额度</t>
    </r>
  </si>
  <si>
    <r>
      <rPr>
        <sz val="12"/>
        <rFont val="宋体"/>
        <family val="0"/>
      </rPr>
      <t>一：</t>
    </r>
    <r>
      <rPr>
        <sz val="12"/>
        <rFont val="Times New Roman"/>
        <family val="1"/>
      </rPr>
      <t>2023</t>
    </r>
    <r>
      <rPr>
        <sz val="12"/>
        <rFont val="宋体"/>
        <family val="0"/>
      </rPr>
      <t>年地方政府债务限额</t>
    </r>
  </si>
  <si>
    <r>
      <rPr>
        <sz val="12"/>
        <rFont val="宋体"/>
        <family val="0"/>
      </rPr>
      <t/>
    </r>
    <r>
      <rPr>
        <sz val="12"/>
        <rFont val="宋体"/>
        <family val="0"/>
      </rPr>
      <t/>
    </r>
    <r>
      <rPr>
        <sz val="12"/>
        <rFont val="宋体"/>
        <family val="0"/>
      </rPr>
      <t>其中： 一般债务限额</t>
    </r>
  </si>
  <si>
    <r>
      <t xml:space="preserve">       </t>
    </r>
    <r>
      <rPr>
        <sz val="12"/>
        <rFont val="宋体"/>
        <family val="0"/>
      </rPr>
      <t>专项债务限额</t>
    </r>
  </si>
  <si>
    <r>
      <rPr>
        <sz val="12"/>
        <rFont val="宋体"/>
        <family val="0"/>
      </rPr>
      <t>二：提前下达的</t>
    </r>
    <r>
      <rPr>
        <sz val="12"/>
        <rFont val="Times New Roman"/>
        <family val="1"/>
      </rPr>
      <t>2024</t>
    </r>
    <r>
      <rPr>
        <sz val="12"/>
        <rFont val="宋体"/>
        <family val="0"/>
      </rPr>
      <t>年地方政府债务限额</t>
    </r>
  </si>
  <si>
    <r>
      <rPr>
        <sz val="12"/>
        <rFont val="宋体"/>
        <family val="0"/>
      </rPr>
      <t>注：本表反映本级预算中列示提前下达的新增地方政府债务限额情况，由县级以上地方各级财政部门在本级人民代表大会批准预算后二十日内公开。</t>
    </r>
  </si>
  <si>
    <t>表三十二</t>
  </si>
  <si>
    <t>重庆市忠县2024年年初新增地方政府债券资金安排表</t>
  </si>
  <si>
    <t>项目名称</t>
  </si>
  <si>
    <t>项目类型</t>
  </si>
  <si>
    <t>项目主管部门</t>
  </si>
  <si>
    <t>债券性质</t>
  </si>
  <si>
    <t>债券规模</t>
  </si>
  <si>
    <t>注：本表反映本级当年提前下达的新增地方政府债券资金使用安排，由县级以上地方各级财政部门在本级人民代表大会批准预算后二十日内公开。</t>
  </si>
  <si>
    <t>2023年重点绩效评价结果</t>
  </si>
  <si>
    <t>单位</t>
  </si>
  <si>
    <t>预算项目</t>
  </si>
  <si>
    <t>评价结果</t>
  </si>
  <si>
    <t>新生街道办事处</t>
  </si>
  <si>
    <t>新生街道胜利村半日闲家庭农场基础设施配套项目</t>
  </si>
  <si>
    <t>良好</t>
  </si>
  <si>
    <t>任家镇人民政府</t>
  </si>
  <si>
    <t>任家镇任家村标准化食用菌产业园建设项目</t>
  </si>
  <si>
    <t>洋渡镇人民政府</t>
  </si>
  <si>
    <t>洋渡镇金竹村4社产业便道工程</t>
  </si>
  <si>
    <t>优秀</t>
  </si>
  <si>
    <t>金声乡人民政府</t>
  </si>
  <si>
    <t>金声乡广兴村苗圃基地产业便道建设项目</t>
  </si>
  <si>
    <t>白公街道办事处</t>
  </si>
  <si>
    <t>白公街道银山社区千里樱园产业道路项目</t>
  </si>
  <si>
    <t>忠县乡村振兴局（本级）</t>
  </si>
  <si>
    <t>建档立卡脱贫户和边缘易致贫户帮扶领域公益性岗位补助</t>
  </si>
  <si>
    <t>忠县农业农村委员会（本级）</t>
  </si>
  <si>
    <t>农业保险保费补贴</t>
  </si>
  <si>
    <t>忠县妇幼保健院</t>
  </si>
  <si>
    <t>基本公共卫生服务</t>
  </si>
  <si>
    <t>忠县住房和城乡建设委员会（本级）</t>
  </si>
  <si>
    <t>城镇老旧小区改造</t>
  </si>
  <si>
    <t>忠县交通局（本级）</t>
  </si>
  <si>
    <t>公交免费乘坐及运营亏损补贴</t>
  </si>
  <si>
    <t>忠县工业园区管理委员会（本级）</t>
  </si>
  <si>
    <t>重庆海螺水泥有限公司骨料项目用地基础设施建设费</t>
  </si>
  <si>
    <t>忠县发展和改革委员会（本级）</t>
  </si>
  <si>
    <t>县级储备粮、应急成品粮管理费</t>
  </si>
  <si>
    <t>忠县文化和旅游发展委员会（本级）</t>
  </si>
  <si>
    <t>三峡文化遗产保护</t>
  </si>
  <si>
    <t>忠县城镇污水处理设施建设项目</t>
  </si>
  <si>
    <t>忠县财政局（本级）</t>
  </si>
  <si>
    <t>忠县三峡橘乡田园综合体建设试点项目旅游配套设施</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</si>
</sst>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
    <numFmt numFmtId="178" formatCode="#,##0_);[Red]\(#,##0\)"/>
    <numFmt numFmtId="179" formatCode="0_);[Red]\(0\)"/>
    <numFmt numFmtId="180" formatCode="0_ "/>
    <numFmt numFmtId="181" formatCode="0.0_ "/>
    <numFmt numFmtId="182" formatCode="0.000_ "/>
    <numFmt numFmtId="183" formatCode="#,##0_ "/>
    <numFmt numFmtId="184" formatCode="0.0000_ "/>
  </numFmts>
  <fonts count="108">
    <font>
      <sz val="12"/>
      <name val="宋体"/>
      <family val="0"/>
    </font>
    <font>
      <sz val="11"/>
      <name val="宋体"/>
      <family val="0"/>
    </font>
    <font>
      <sz val="18"/>
      <color indexed="8"/>
      <name val="方正小标宋_GBK"/>
      <family val="4"/>
    </font>
    <font>
      <sz val="11"/>
      <color indexed="8"/>
      <name val="宋体"/>
      <family val="0"/>
    </font>
    <font>
      <sz val="12"/>
      <color indexed="8"/>
      <name val="方正黑体_GBK"/>
      <family val="4"/>
    </font>
    <font>
      <sz val="14"/>
      <name val="方正黑体_GBK"/>
      <family val="4"/>
    </font>
    <font>
      <sz val="18"/>
      <name val="方正小标宋_GBK"/>
      <family val="4"/>
    </font>
    <font>
      <sz val="12"/>
      <name val="SimSun"/>
      <family val="0"/>
    </font>
    <font>
      <b/>
      <sz val="12"/>
      <name val="宋体"/>
      <family val="0"/>
    </font>
    <font>
      <sz val="11"/>
      <name val="Times New Roman"/>
      <family val="1"/>
    </font>
    <font>
      <sz val="18"/>
      <name val="Times New Roman"/>
      <family val="1"/>
    </font>
    <font>
      <sz val="12"/>
      <name val="Times New Roman"/>
      <family val="1"/>
    </font>
    <font>
      <b/>
      <sz val="12"/>
      <name val="Times New Roman"/>
      <family val="1"/>
    </font>
    <font>
      <b/>
      <sz val="18"/>
      <name val="Times New Roman"/>
      <family val="1"/>
    </font>
    <font>
      <sz val="9"/>
      <name val="SimSun"/>
      <family val="0"/>
    </font>
    <font>
      <b/>
      <sz val="18"/>
      <name val="宋体"/>
      <family val="0"/>
    </font>
    <font>
      <sz val="9"/>
      <name val="宋体"/>
      <family val="0"/>
    </font>
    <font>
      <sz val="10"/>
      <name val="宋体"/>
      <family val="0"/>
    </font>
    <font>
      <b/>
      <sz val="10"/>
      <name val="宋体"/>
      <family val="0"/>
    </font>
    <font>
      <sz val="12"/>
      <name val="仿宋_GB2312"/>
      <family val="3"/>
    </font>
    <font>
      <sz val="20"/>
      <name val="Times New Roman"/>
      <family val="1"/>
    </font>
    <font>
      <b/>
      <sz val="10"/>
      <name val="Times New Roman"/>
      <family val="1"/>
    </font>
    <font>
      <b/>
      <sz val="14"/>
      <name val="方正黑体_GBK"/>
      <family val="4"/>
    </font>
    <font>
      <b/>
      <sz val="10"/>
      <name val="Arial"/>
      <family val="2"/>
    </font>
    <font>
      <b/>
      <sz val="11"/>
      <name val="宋体"/>
      <family val="0"/>
    </font>
    <font>
      <b/>
      <sz val="12"/>
      <name val="仿宋_GB2312"/>
      <family val="3"/>
    </font>
    <font>
      <sz val="16"/>
      <name val="方正黑体_GBK"/>
      <family val="4"/>
    </font>
    <font>
      <sz val="14"/>
      <name val="黑体"/>
      <family val="3"/>
    </font>
    <font>
      <b/>
      <sz val="10"/>
      <name val="方正仿宋_GBK"/>
      <family val="4"/>
    </font>
    <font>
      <b/>
      <sz val="14"/>
      <name val="黑体"/>
      <family val="3"/>
    </font>
    <font>
      <sz val="16"/>
      <name val="Times New Roman"/>
      <family val="1"/>
    </font>
    <font>
      <sz val="14"/>
      <name val="Times New Roman"/>
      <family val="1"/>
    </font>
    <font>
      <sz val="11"/>
      <color indexed="8"/>
      <name val="Times New Roman"/>
      <family val="1"/>
    </font>
    <font>
      <b/>
      <sz val="16"/>
      <name val="黑体"/>
      <family val="3"/>
    </font>
    <font>
      <sz val="12"/>
      <name val="黑体"/>
      <family val="3"/>
    </font>
    <font>
      <sz val="12"/>
      <color indexed="8"/>
      <name val="宋体"/>
      <family val="0"/>
    </font>
    <font>
      <sz val="18"/>
      <name val="仿宋_GB2312"/>
      <family val="3"/>
    </font>
    <font>
      <sz val="9"/>
      <name val="Times New Roman"/>
      <family val="1"/>
    </font>
    <font>
      <b/>
      <sz val="18"/>
      <name val="SimSun"/>
      <family val="0"/>
    </font>
    <font>
      <sz val="10"/>
      <name val="方正仿宋_GBK"/>
      <family val="4"/>
    </font>
    <font>
      <b/>
      <sz val="11"/>
      <name val="Times New Roman"/>
      <family val="1"/>
    </font>
    <font>
      <b/>
      <sz val="11"/>
      <name val="方正仿宋_GBK"/>
      <family val="4"/>
    </font>
    <font>
      <b/>
      <sz val="12"/>
      <name val="方正仿宋_GBK"/>
      <family val="4"/>
    </font>
    <font>
      <sz val="14"/>
      <name val="方正小标宋_GBK"/>
      <family val="4"/>
    </font>
    <font>
      <sz val="11"/>
      <name val="方正小标宋_GBK"/>
      <family val="4"/>
    </font>
    <font>
      <b/>
      <sz val="12"/>
      <name val="SimSun"/>
      <family val="0"/>
    </font>
    <font>
      <sz val="12"/>
      <color indexed="8"/>
      <name val="Times New Roman"/>
      <family val="1"/>
    </font>
    <font>
      <u val="single"/>
      <sz val="12"/>
      <color indexed="20"/>
      <name val="Times New Roman"/>
      <family val="1"/>
    </font>
    <font>
      <u val="single"/>
      <sz val="12"/>
      <color indexed="12"/>
      <name val="Times New Roman"/>
      <family val="1"/>
    </font>
    <font>
      <b/>
      <sz val="16"/>
      <name val="Times New Roman"/>
      <family val="1"/>
    </font>
    <font>
      <sz val="10"/>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20"/>
      <name val="方正小标宋_GBK"/>
      <family val="4"/>
    </font>
    <font>
      <b/>
      <sz val="14"/>
      <name val="宋体"/>
      <family val="0"/>
    </font>
    <font>
      <b/>
      <sz val="11"/>
      <name val="SimSun"/>
      <family val="0"/>
    </font>
    <font>
      <sz val="11"/>
      <name val="SimSun"/>
      <family val="0"/>
    </font>
    <font>
      <b/>
      <sz val="18"/>
      <name val="黑体"/>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8"/>
      <color theme="1"/>
      <name val="方正小标宋_GBK"/>
      <family val="4"/>
    </font>
    <font>
      <sz val="11"/>
      <color theme="1"/>
      <name val="宋体"/>
      <family val="0"/>
    </font>
    <font>
      <sz val="12"/>
      <color theme="1"/>
      <name val="方正黑体_GBK"/>
      <family val="4"/>
    </font>
    <font>
      <sz val="11"/>
      <name val="Calibri"/>
      <family val="0"/>
    </font>
    <font>
      <b/>
      <sz val="12"/>
      <name val="Calibri"/>
      <family val="0"/>
    </font>
    <font>
      <sz val="12"/>
      <name val="Calibri"/>
      <family val="0"/>
    </font>
    <font>
      <b/>
      <sz val="18"/>
      <name val="Calibri"/>
      <family val="0"/>
    </font>
    <font>
      <sz val="9"/>
      <name val="Calibri"/>
      <family val="0"/>
    </font>
    <font>
      <b/>
      <sz val="11"/>
      <name val="Calibri"/>
      <family val="0"/>
    </font>
    <font>
      <sz val="11"/>
      <color theme="1"/>
      <name val="Times New Roman"/>
      <family val="1"/>
    </font>
    <font>
      <sz val="12"/>
      <color theme="1"/>
      <name val="宋体"/>
      <family val="0"/>
    </font>
    <font>
      <u val="single"/>
      <sz val="12"/>
      <color rgb="FF800080"/>
      <name val="Times New Roman"/>
      <family val="1"/>
    </font>
    <font>
      <u val="single"/>
      <sz val="12"/>
      <color rgb="FF0000FF"/>
      <name val="Times New Roman"/>
      <family val="1"/>
    </font>
    <font>
      <sz val="12"/>
      <color theme="1"/>
      <name val="Times New Roman"/>
      <family val="1"/>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mediumGray">
        <fgColor indexed="9"/>
      </patternFill>
    </fill>
  </fills>
  <borders count="2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right/>
      <top/>
      <bottom style="thin"/>
    </border>
    <border>
      <left>
        <color indexed="63"/>
      </left>
      <right>
        <color indexed="63"/>
      </right>
      <top>
        <color indexed="63"/>
      </top>
      <bottom style="thin"/>
    </border>
    <border>
      <left style="thin"/>
      <right style="thin"/>
      <top style="thin"/>
      <bottom/>
    </border>
    <border>
      <left style="thin"/>
      <right style="thin"/>
      <top/>
      <bottom style="thin"/>
    </border>
    <border>
      <left>
        <color indexed="63"/>
      </left>
      <right>
        <color indexed="63"/>
      </right>
      <top style="thin"/>
      <bottom>
        <color indexed="63"/>
      </bottom>
    </border>
    <border>
      <left/>
      <right style="thin"/>
      <top/>
      <bottom style="thin"/>
    </border>
    <border>
      <left/>
      <right style="thin"/>
      <top>
        <color indexed="63"/>
      </top>
      <bottom style="thin"/>
    </border>
    <border>
      <left/>
      <right/>
      <top style="thin"/>
      <bottom style="thin"/>
    </border>
    <border>
      <left/>
      <right>
        <color indexed="63"/>
      </right>
      <top style="thin"/>
      <bottom style="thin"/>
    </border>
    <border>
      <left>
        <color indexed="63"/>
      </left>
      <right style="thin"/>
      <top style="thin"/>
      <bottom>
        <color indexed="63"/>
      </bottom>
    </border>
    <border>
      <left/>
      <right/>
      <top style="thin"/>
      <bottom/>
    </border>
    <border>
      <left/>
      <right style="thin"/>
      <top style="thin"/>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 borderId="1" applyNumberFormat="0" applyFon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2" applyNumberFormat="0" applyFill="0" applyAlignment="0" applyProtection="0"/>
    <xf numFmtId="0" fontId="81" fillId="0" borderId="2" applyNumberFormat="0" applyFill="0" applyAlignment="0" applyProtection="0"/>
    <xf numFmtId="0" fontId="82" fillId="0" borderId="3" applyNumberFormat="0" applyFill="0" applyAlignment="0" applyProtection="0"/>
    <xf numFmtId="0" fontId="82" fillId="0" borderId="0" applyNumberFormat="0" applyFill="0" applyBorder="0" applyAlignment="0" applyProtection="0"/>
    <xf numFmtId="0" fontId="83" fillId="3" borderId="4" applyNumberFormat="0" applyAlignment="0" applyProtection="0"/>
    <xf numFmtId="0" fontId="84" fillId="4" borderId="5" applyNumberFormat="0" applyAlignment="0" applyProtection="0"/>
    <xf numFmtId="0" fontId="85" fillId="4" borderId="4" applyNumberFormat="0" applyAlignment="0" applyProtection="0"/>
    <xf numFmtId="0" fontId="86" fillId="5" borderId="6" applyNumberFormat="0" applyAlignment="0" applyProtection="0"/>
    <xf numFmtId="0" fontId="87" fillId="0" borderId="7" applyNumberFormat="0" applyFill="0" applyAlignment="0" applyProtection="0"/>
    <xf numFmtId="0" fontId="88" fillId="0" borderId="8" applyNumberFormat="0" applyFill="0" applyAlignment="0" applyProtection="0"/>
    <xf numFmtId="0" fontId="89" fillId="6" borderId="0" applyNumberFormat="0" applyBorder="0" applyAlignment="0" applyProtection="0"/>
    <xf numFmtId="0" fontId="90" fillId="7" borderId="0" applyNumberFormat="0" applyBorder="0" applyAlignment="0" applyProtection="0"/>
    <xf numFmtId="0" fontId="91" fillId="8" borderId="0" applyNumberFormat="0" applyBorder="0" applyAlignment="0" applyProtection="0"/>
    <xf numFmtId="0" fontId="92"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3" fillId="27" borderId="0" applyNumberFormat="0" applyBorder="0" applyAlignment="0" applyProtection="0"/>
    <xf numFmtId="0" fontId="92" fillId="28" borderId="0" applyNumberFormat="0" applyBorder="0" applyAlignment="0" applyProtection="0"/>
    <xf numFmtId="0" fontId="92" fillId="29" borderId="0" applyNumberFormat="0" applyBorder="0" applyAlignment="0" applyProtection="0"/>
    <xf numFmtId="0" fontId="93" fillId="30" borderId="0" applyNumberFormat="0" applyBorder="0" applyAlignment="0" applyProtection="0"/>
    <xf numFmtId="0" fontId="93" fillId="31" borderId="0" applyNumberFormat="0" applyBorder="0" applyAlignment="0" applyProtection="0"/>
    <xf numFmtId="0" fontId="92" fillId="32" borderId="0" applyNumberFormat="0" applyBorder="0" applyAlignment="0" applyProtection="0"/>
    <xf numFmtId="0" fontId="76" fillId="0" borderId="0">
      <alignment vertical="center"/>
      <protection/>
    </xf>
    <xf numFmtId="0" fontId="8" fillId="0" borderId="0">
      <alignment vertical="center"/>
      <protection/>
    </xf>
    <xf numFmtId="0" fontId="16" fillId="0" borderId="0">
      <alignment vertical="center"/>
      <protection/>
    </xf>
    <xf numFmtId="0" fontId="16" fillId="0" borderId="0">
      <alignment vertical="center"/>
      <protection/>
    </xf>
    <xf numFmtId="0" fontId="8" fillId="0" borderId="0">
      <alignment vertical="center"/>
      <protection/>
    </xf>
    <xf numFmtId="0" fontId="0" fillId="0" borderId="0">
      <alignment vertical="center"/>
      <protection/>
    </xf>
    <xf numFmtId="0" fontId="93" fillId="0" borderId="0">
      <alignment/>
      <protection/>
    </xf>
    <xf numFmtId="0" fontId="0" fillId="0" borderId="0">
      <alignment/>
      <protection/>
    </xf>
    <xf numFmtId="0" fontId="8" fillId="0" borderId="0">
      <alignment vertical="center"/>
      <protection/>
    </xf>
    <xf numFmtId="0" fontId="16" fillId="0" borderId="0">
      <alignment/>
      <protection/>
    </xf>
    <xf numFmtId="0" fontId="17" fillId="0" borderId="0">
      <alignment/>
      <protection/>
    </xf>
  </cellStyleXfs>
  <cellXfs count="435">
    <xf numFmtId="0" fontId="0" fillId="0" borderId="0" xfId="0" applyAlignment="1">
      <alignment vertical="center"/>
    </xf>
    <xf numFmtId="0" fontId="94" fillId="0" borderId="9" xfId="0" applyFont="1" applyFill="1" applyBorder="1" applyAlignment="1">
      <alignment horizontal="center" vertical="center"/>
    </xf>
    <xf numFmtId="0" fontId="94" fillId="0" borderId="9" xfId="0" applyFont="1" applyFill="1" applyBorder="1" applyAlignment="1">
      <alignment horizontal="center" vertical="center" wrapText="1"/>
    </xf>
    <xf numFmtId="0" fontId="95" fillId="0" borderId="9" xfId="0" applyFont="1" applyFill="1" applyBorder="1" applyAlignment="1">
      <alignment horizontal="right" vertical="center"/>
    </xf>
    <xf numFmtId="0" fontId="93" fillId="0" borderId="9" xfId="0" applyFont="1" applyFill="1" applyBorder="1" applyAlignment="1">
      <alignment horizontal="center" vertical="center"/>
    </xf>
    <xf numFmtId="0" fontId="96" fillId="0" borderId="9" xfId="0" applyFont="1" applyFill="1" applyBorder="1" applyAlignment="1">
      <alignment horizontal="center" vertical="center" wrapText="1"/>
    </xf>
    <xf numFmtId="0" fontId="96" fillId="0" borderId="9" xfId="0" applyFont="1" applyFill="1" applyBorder="1" applyAlignment="1">
      <alignment horizontal="center" vertical="center"/>
    </xf>
    <xf numFmtId="0" fontId="96" fillId="0" borderId="10"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95" fillId="0" borderId="9" xfId="0" applyFont="1" applyFill="1" applyBorder="1" applyAlignment="1">
      <alignment horizontal="center" vertical="center" wrapText="1"/>
    </xf>
    <xf numFmtId="0" fontId="93" fillId="0" borderId="9" xfId="0" applyFont="1" applyFill="1" applyBorder="1" applyAlignment="1">
      <alignment horizontal="center" vertical="center" wrapText="1"/>
    </xf>
    <xf numFmtId="0" fontId="97" fillId="0" borderId="9"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97" fillId="0" borderId="0" xfId="63" applyFont="1">
      <alignment vertical="center"/>
      <protection/>
    </xf>
    <xf numFmtId="0" fontId="5" fillId="0" borderId="0" xfId="68" applyFont="1" applyFill="1" applyBorder="1" applyAlignment="1">
      <alignment vertical="center"/>
      <protection/>
    </xf>
    <xf numFmtId="0" fontId="6" fillId="0" borderId="0" xfId="63" applyFont="1" applyBorder="1" applyAlignment="1">
      <alignment horizontal="center" vertical="center" wrapText="1"/>
      <protection/>
    </xf>
    <xf numFmtId="0" fontId="7" fillId="0" borderId="0" xfId="63" applyFont="1" applyBorder="1" applyAlignment="1">
      <alignment horizontal="right" vertical="center" wrapText="1"/>
      <protection/>
    </xf>
    <xf numFmtId="0" fontId="98" fillId="0" borderId="9" xfId="63" applyFont="1" applyBorder="1" applyAlignment="1">
      <alignment horizontal="center" vertical="center" wrapText="1"/>
      <protection/>
    </xf>
    <xf numFmtId="0" fontId="99" fillId="0" borderId="9" xfId="63" applyFont="1" applyBorder="1" applyAlignment="1">
      <alignment horizontal="center" vertical="center" wrapText="1"/>
      <protection/>
    </xf>
    <xf numFmtId="0" fontId="99" fillId="0" borderId="9" xfId="63" applyFont="1" applyBorder="1" applyAlignment="1">
      <alignment horizontal="left" vertical="center" wrapText="1"/>
      <protection/>
    </xf>
    <xf numFmtId="0" fontId="99" fillId="0" borderId="0" xfId="63" applyFont="1" applyBorder="1" applyAlignment="1">
      <alignment vertical="center" wrapText="1"/>
      <protection/>
    </xf>
    <xf numFmtId="0" fontId="97" fillId="0" borderId="0" xfId="63" applyFont="1">
      <alignment vertical="center"/>
      <protection/>
    </xf>
    <xf numFmtId="0" fontId="9" fillId="0" borderId="0" xfId="69" applyFont="1" applyFill="1" applyBorder="1" applyAlignment="1">
      <alignment vertical="center"/>
      <protection/>
    </xf>
    <xf numFmtId="0" fontId="10" fillId="0" borderId="0" xfId="69" applyFont="1" applyFill="1" applyBorder="1" applyAlignment="1">
      <alignment horizontal="center" vertical="center" wrapText="1"/>
      <protection/>
    </xf>
    <xf numFmtId="0" fontId="11" fillId="0" borderId="0" xfId="69" applyFont="1" applyFill="1" applyBorder="1" applyAlignment="1">
      <alignment horizontal="right" vertical="center" wrapText="1"/>
      <protection/>
    </xf>
    <xf numFmtId="0" fontId="12" fillId="0" borderId="9" xfId="69" applyFont="1" applyFill="1" applyBorder="1" applyAlignment="1">
      <alignment horizontal="center" vertical="center" wrapText="1"/>
      <protection/>
    </xf>
    <xf numFmtId="0" fontId="11" fillId="0" borderId="9" xfId="69" applyFont="1" applyFill="1" applyBorder="1" applyAlignment="1">
      <alignment vertical="center" wrapText="1"/>
      <protection/>
    </xf>
    <xf numFmtId="0" fontId="11" fillId="0" borderId="9" xfId="69" applyFont="1" applyFill="1" applyBorder="1" applyAlignment="1">
      <alignment horizontal="center" vertical="center" wrapText="1"/>
      <protection/>
    </xf>
    <xf numFmtId="0" fontId="11" fillId="0" borderId="0" xfId="69" applyFont="1" applyFill="1" applyBorder="1" applyAlignment="1">
      <alignment vertical="center" wrapText="1"/>
      <protection/>
    </xf>
    <xf numFmtId="0" fontId="11" fillId="0" borderId="0" xfId="0" applyFont="1" applyFill="1" applyBorder="1" applyAlignment="1">
      <alignment vertical="center"/>
    </xf>
    <xf numFmtId="0" fontId="13" fillId="0" borderId="0"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9" xfId="0" applyNumberFormat="1" applyFont="1" applyFill="1" applyBorder="1" applyAlignment="1">
      <alignment horizontal="right" vertical="center" wrapText="1"/>
    </xf>
    <xf numFmtId="0" fontId="11" fillId="0" borderId="0" xfId="0" applyFont="1" applyFill="1" applyBorder="1" applyAlignment="1">
      <alignment vertical="center" wrapText="1"/>
    </xf>
    <xf numFmtId="0" fontId="0" fillId="0" borderId="0" xfId="0" applyFont="1" applyFill="1" applyBorder="1" applyAlignment="1">
      <alignment vertical="center"/>
    </xf>
    <xf numFmtId="0" fontId="6"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right" vertical="center" wrapText="1"/>
    </xf>
    <xf numFmtId="0" fontId="98" fillId="0" borderId="9" xfId="0" applyFont="1" applyFill="1" applyBorder="1" applyAlignment="1">
      <alignment horizontal="center" vertical="center" wrapText="1"/>
    </xf>
    <xf numFmtId="0" fontId="11" fillId="0" borderId="9" xfId="0" applyFont="1" applyFill="1" applyBorder="1" applyAlignment="1">
      <alignment vertical="center" wrapText="1"/>
    </xf>
    <xf numFmtId="0" fontId="11" fillId="0" borderId="9" xfId="0" applyNumberFormat="1" applyFont="1" applyFill="1" applyBorder="1" applyAlignment="1">
      <alignment vertical="center" wrapText="1"/>
    </xf>
    <xf numFmtId="176" fontId="99" fillId="0" borderId="9" xfId="0" applyNumberFormat="1" applyFont="1" applyFill="1" applyBorder="1" applyAlignment="1">
      <alignment vertical="center" wrapText="1"/>
    </xf>
    <xf numFmtId="0" fontId="99" fillId="0" borderId="0" xfId="0" applyFont="1" applyFill="1" applyBorder="1" applyAlignment="1">
      <alignment vertical="center" wrapText="1"/>
    </xf>
    <xf numFmtId="0" fontId="100" fillId="0" borderId="0" xfId="0" applyFont="1" applyFill="1" applyBorder="1" applyAlignment="1">
      <alignment horizontal="center" vertical="center" wrapText="1"/>
    </xf>
    <xf numFmtId="0" fontId="101" fillId="0" borderId="0" xfId="0" applyFont="1" applyFill="1" applyBorder="1" applyAlignment="1">
      <alignment vertical="center" wrapText="1"/>
    </xf>
    <xf numFmtId="0" fontId="99" fillId="0" borderId="0" xfId="0" applyFont="1" applyFill="1" applyBorder="1" applyAlignment="1">
      <alignment horizontal="right" vertical="center" wrapText="1"/>
    </xf>
    <xf numFmtId="0" fontId="99" fillId="0" borderId="9" xfId="0" applyFont="1" applyFill="1" applyBorder="1" applyAlignment="1">
      <alignment vertical="center" wrapText="1"/>
    </xf>
    <xf numFmtId="0" fontId="99" fillId="0" borderId="9" xfId="0" applyNumberFormat="1" applyFont="1" applyFill="1" applyBorder="1" applyAlignment="1">
      <alignment vertical="center" wrapText="1"/>
    </xf>
    <xf numFmtId="0" fontId="99" fillId="0" borderId="9" xfId="0" applyFont="1" applyFill="1" applyBorder="1" applyAlignment="1">
      <alignment horizontal="left" vertical="center" wrapText="1" indent="1"/>
    </xf>
    <xf numFmtId="0" fontId="15" fillId="0" borderId="0" xfId="0" applyNumberFormat="1" applyFont="1" applyFill="1" applyAlignment="1" applyProtection="1">
      <alignment horizontal="center" vertical="center"/>
      <protection/>
    </xf>
    <xf numFmtId="0" fontId="17" fillId="0" borderId="0" xfId="0" applyNumberFormat="1" applyFont="1" applyFill="1" applyAlignment="1" applyProtection="1">
      <alignment horizontal="right" vertical="center"/>
      <protection/>
    </xf>
    <xf numFmtId="0" fontId="18" fillId="33" borderId="9" xfId="0" applyNumberFormat="1" applyFont="1" applyFill="1" applyBorder="1" applyAlignment="1" applyProtection="1">
      <alignment horizontal="center" vertical="center"/>
      <protection/>
    </xf>
    <xf numFmtId="0" fontId="18" fillId="33" borderId="9" xfId="0" applyNumberFormat="1" applyFont="1" applyFill="1" applyBorder="1" applyAlignment="1" applyProtection="1">
      <alignment horizontal="center" vertical="center" wrapText="1"/>
      <protection/>
    </xf>
    <xf numFmtId="0" fontId="18" fillId="33" borderId="9" xfId="0" applyNumberFormat="1" applyFont="1" applyFill="1" applyBorder="1" applyAlignment="1" applyProtection="1">
      <alignment vertical="center"/>
      <protection/>
    </xf>
    <xf numFmtId="3" fontId="17" fillId="33" borderId="9" xfId="0" applyNumberFormat="1" applyFont="1" applyFill="1" applyBorder="1" applyAlignment="1" applyProtection="1">
      <alignment horizontal="right" vertical="center"/>
      <protection/>
    </xf>
    <xf numFmtId="3" fontId="17" fillId="34" borderId="9" xfId="0" applyNumberFormat="1" applyFont="1" applyFill="1" applyBorder="1" applyAlignment="1" applyProtection="1">
      <alignment horizontal="right" vertical="center"/>
      <protection/>
    </xf>
    <xf numFmtId="0" fontId="17" fillId="33" borderId="9" xfId="0" applyNumberFormat="1" applyFont="1" applyFill="1" applyBorder="1" applyAlignment="1" applyProtection="1">
      <alignment vertical="center"/>
      <protection/>
    </xf>
    <xf numFmtId="3" fontId="17" fillId="33" borderId="12" xfId="0" applyNumberFormat="1" applyFont="1" applyFill="1" applyBorder="1" applyAlignment="1" applyProtection="1">
      <alignment horizontal="right" vertical="center"/>
      <protection/>
    </xf>
    <xf numFmtId="0" fontId="17" fillId="33" borderId="13" xfId="0" applyNumberFormat="1" applyFont="1" applyFill="1" applyBorder="1" applyAlignment="1" applyProtection="1">
      <alignment vertical="center"/>
      <protection/>
    </xf>
    <xf numFmtId="3" fontId="17" fillId="34" borderId="14" xfId="0" applyNumberFormat="1" applyFont="1" applyFill="1" applyBorder="1" applyAlignment="1" applyProtection="1">
      <alignment horizontal="right" vertical="center"/>
      <protection/>
    </xf>
    <xf numFmtId="3" fontId="17" fillId="33" borderId="15" xfId="0" applyNumberFormat="1" applyFont="1" applyFill="1" applyBorder="1" applyAlignment="1" applyProtection="1">
      <alignment horizontal="right" vertical="center"/>
      <protection/>
    </xf>
    <xf numFmtId="0" fontId="19" fillId="0" borderId="0" xfId="68" applyFont="1" applyAlignment="1">
      <alignment vertical="center"/>
      <protection/>
    </xf>
    <xf numFmtId="0" fontId="19" fillId="0" borderId="0" xfId="68" applyFont="1" applyAlignment="1">
      <alignment horizontal="center" vertical="center"/>
      <protection/>
    </xf>
    <xf numFmtId="0" fontId="20" fillId="0" borderId="0" xfId="68" applyFont="1" applyAlignment="1">
      <alignment horizontal="center" vertical="center"/>
      <protection/>
    </xf>
    <xf numFmtId="0" fontId="12" fillId="0" borderId="0" xfId="68" applyFont="1" applyAlignment="1">
      <alignment vertical="center"/>
      <protection/>
    </xf>
    <xf numFmtId="0" fontId="21" fillId="0" borderId="16" xfId="68" applyFont="1" applyBorder="1" applyAlignment="1">
      <alignment horizontal="center" vertical="center"/>
      <protection/>
    </xf>
    <xf numFmtId="0" fontId="12" fillId="0" borderId="9" xfId="68" applyFont="1" applyBorder="1" applyAlignment="1">
      <alignment horizontal="center" vertical="center"/>
      <protection/>
    </xf>
    <xf numFmtId="0" fontId="12" fillId="0" borderId="9" xfId="68" applyFont="1" applyBorder="1" applyAlignment="1">
      <alignment horizontal="center" vertical="center" wrapText="1"/>
      <protection/>
    </xf>
    <xf numFmtId="0" fontId="12" fillId="0" borderId="9" xfId="68" applyFont="1" applyBorder="1" applyAlignment="1">
      <alignment horizontal="right" vertical="center"/>
      <protection/>
    </xf>
    <xf numFmtId="0" fontId="12" fillId="0" borderId="9" xfId="68" applyFont="1" applyBorder="1" applyAlignment="1">
      <alignment vertical="center"/>
      <protection/>
    </xf>
    <xf numFmtId="177" fontId="12" fillId="0" borderId="9" xfId="68" applyNumberFormat="1" applyFont="1" applyBorder="1" applyAlignment="1">
      <alignment horizontal="right" vertical="center"/>
      <protection/>
    </xf>
    <xf numFmtId="0" fontId="12" fillId="0" borderId="9" xfId="68" applyFont="1" applyBorder="1" applyAlignment="1">
      <alignment horizontal="left" vertical="center"/>
      <protection/>
    </xf>
    <xf numFmtId="0" fontId="12" fillId="0" borderId="9" xfId="68" applyFont="1" applyFill="1" applyBorder="1" applyAlignment="1">
      <alignment horizontal="right" vertical="center"/>
      <protection/>
    </xf>
    <xf numFmtId="0" fontId="8" fillId="0" borderId="9" xfId="68" applyFont="1" applyBorder="1" applyAlignment="1">
      <alignment vertical="center"/>
      <protection/>
    </xf>
    <xf numFmtId="0" fontId="11" fillId="0" borderId="9" xfId="68" applyFont="1" applyBorder="1" applyAlignment="1">
      <alignment horizontal="left" vertical="center" indent="1"/>
      <protection/>
    </xf>
    <xf numFmtId="0" fontId="11" fillId="0" borderId="9" xfId="68" applyFont="1" applyBorder="1" applyAlignment="1">
      <alignment horizontal="right" vertical="center"/>
      <protection/>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5" fillId="33" borderId="0" xfId="68" applyFont="1" applyFill="1" applyAlignment="1">
      <alignment vertical="center"/>
      <protection/>
    </xf>
    <xf numFmtId="0" fontId="20"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9" xfId="0" applyFont="1" applyFill="1" applyBorder="1" applyAlignment="1">
      <alignment horizontal="center" vertical="center"/>
    </xf>
    <xf numFmtId="0" fontId="12" fillId="0" borderId="9" xfId="0" applyFont="1" applyFill="1" applyBorder="1" applyAlignment="1">
      <alignment horizontal="right" vertical="center"/>
    </xf>
    <xf numFmtId="0" fontId="12" fillId="0" borderId="9" xfId="0" applyFont="1" applyFill="1" applyBorder="1" applyAlignment="1">
      <alignment vertical="center"/>
    </xf>
    <xf numFmtId="177" fontId="12" fillId="0" borderId="9" xfId="0" applyNumberFormat="1" applyFont="1" applyFill="1" applyBorder="1" applyAlignment="1">
      <alignment horizontal="right" vertical="center"/>
    </xf>
    <xf numFmtId="0" fontId="12" fillId="0" borderId="9" xfId="0" applyFont="1" applyFill="1" applyBorder="1" applyAlignment="1">
      <alignment horizontal="left" vertical="center"/>
    </xf>
    <xf numFmtId="0" fontId="11" fillId="0" borderId="9" xfId="0" applyFont="1" applyFill="1" applyBorder="1" applyAlignment="1">
      <alignment horizontal="right" vertical="center"/>
    </xf>
    <xf numFmtId="0" fontId="11" fillId="0" borderId="9" xfId="0" applyFont="1" applyFill="1" applyBorder="1" applyAlignment="1">
      <alignment horizontal="left" vertical="center" indent="1"/>
    </xf>
    <xf numFmtId="0" fontId="16" fillId="33" borderId="0" xfId="64" applyFont="1" applyFill="1" applyAlignment="1">
      <alignment/>
      <protection/>
    </xf>
    <xf numFmtId="178" fontId="16" fillId="33" borderId="0" xfId="64" applyNumberFormat="1" applyFont="1" applyFill="1" applyAlignment="1">
      <alignment vertical="center" wrapText="1"/>
      <protection/>
    </xf>
    <xf numFmtId="179" fontId="1" fillId="33" borderId="0" xfId="64" applyNumberFormat="1" applyFont="1" applyFill="1" applyAlignment="1">
      <alignment horizontal="right"/>
      <protection/>
    </xf>
    <xf numFmtId="0" fontId="22" fillId="33" borderId="0" xfId="69" applyFont="1" applyFill="1" applyBorder="1" applyAlignment="1">
      <alignment horizontal="left" vertical="center"/>
      <protection/>
    </xf>
    <xf numFmtId="0" fontId="23" fillId="33" borderId="0" xfId="69" applyFont="1" applyFill="1" applyBorder="1" applyAlignment="1">
      <alignment horizontal="left" vertical="center"/>
      <protection/>
    </xf>
    <xf numFmtId="0" fontId="15" fillId="33" borderId="0" xfId="69" applyFont="1" applyFill="1" applyBorder="1" applyAlignment="1">
      <alignment horizontal="center" vertical="center"/>
      <protection/>
    </xf>
    <xf numFmtId="0" fontId="15" fillId="33" borderId="0" xfId="64" applyFont="1" applyFill="1" applyAlignment="1">
      <alignment/>
      <protection/>
    </xf>
    <xf numFmtId="0" fontId="8" fillId="33" borderId="17" xfId="69" applyFont="1" applyFill="1" applyBorder="1" applyAlignment="1">
      <alignment horizontal="center" vertical="center" wrapText="1"/>
      <protection/>
    </xf>
    <xf numFmtId="180" fontId="1" fillId="33" borderId="0" xfId="64" applyNumberFormat="1" applyFont="1" applyFill="1" applyBorder="1" applyAlignment="1" applyProtection="1">
      <alignment horizontal="right" vertical="center"/>
      <protection locked="0"/>
    </xf>
    <xf numFmtId="0" fontId="0" fillId="33" borderId="9" xfId="64" applyFont="1" applyFill="1" applyBorder="1" applyAlignment="1">
      <alignment horizontal="center" vertical="center" wrapText="1"/>
      <protection/>
    </xf>
    <xf numFmtId="0" fontId="0" fillId="33" borderId="0" xfId="64" applyFont="1" applyFill="1" applyAlignment="1">
      <alignment/>
      <protection/>
    </xf>
    <xf numFmtId="180" fontId="97" fillId="0" borderId="9" xfId="0" applyNumberFormat="1" applyFont="1" applyFill="1" applyBorder="1" applyAlignment="1" applyProtection="1">
      <alignment horizontal="left" vertical="center"/>
      <protection/>
    </xf>
    <xf numFmtId="180" fontId="97" fillId="33" borderId="9" xfId="0" applyNumberFormat="1" applyFont="1" applyFill="1" applyBorder="1" applyAlignment="1">
      <alignment horizontal="center" vertical="center"/>
    </xf>
    <xf numFmtId="180" fontId="97" fillId="0" borderId="9" xfId="69" applyNumberFormat="1" applyFont="1" applyFill="1" applyBorder="1" applyAlignment="1">
      <alignment horizontal="left" vertical="center" wrapText="1"/>
      <protection/>
    </xf>
    <xf numFmtId="180" fontId="97" fillId="0" borderId="9" xfId="0" applyNumberFormat="1" applyFont="1" applyFill="1" applyBorder="1" applyAlignment="1">
      <alignment horizontal="left" vertical="center"/>
    </xf>
    <xf numFmtId="180" fontId="97" fillId="0" borderId="9" xfId="0" applyNumberFormat="1" applyFont="1" applyFill="1" applyBorder="1" applyAlignment="1">
      <alignment horizontal="left" vertical="center" wrapText="1"/>
    </xf>
    <xf numFmtId="180" fontId="102" fillId="33" borderId="9" xfId="0" applyNumberFormat="1" applyFont="1" applyFill="1" applyBorder="1" applyAlignment="1">
      <alignment horizontal="center" vertical="center"/>
    </xf>
    <xf numFmtId="180" fontId="102" fillId="0" borderId="9" xfId="0" applyNumberFormat="1" applyFont="1" applyFill="1" applyBorder="1" applyAlignment="1">
      <alignment horizontal="center" vertical="center"/>
    </xf>
    <xf numFmtId="0" fontId="25" fillId="0" borderId="0" xfId="68" applyFont="1" applyAlignment="1">
      <alignment horizontal="center" vertical="center"/>
      <protection/>
    </xf>
    <xf numFmtId="0" fontId="26" fillId="0" borderId="0" xfId="68" applyFont="1" applyFill="1" applyBorder="1" applyAlignment="1">
      <alignment vertical="center"/>
      <protection/>
    </xf>
    <xf numFmtId="0" fontId="27" fillId="0" borderId="0" xfId="68" applyFont="1" applyAlignment="1">
      <alignment vertical="center"/>
      <protection/>
    </xf>
    <xf numFmtId="0" fontId="28" fillId="0" borderId="16" xfId="68" applyFont="1" applyBorder="1" applyAlignment="1">
      <alignment horizontal="center" vertical="center"/>
      <protection/>
    </xf>
    <xf numFmtId="0" fontId="8" fillId="0" borderId="9" xfId="68" applyFont="1" applyBorder="1" applyAlignment="1">
      <alignment horizontal="center" vertical="center"/>
      <protection/>
    </xf>
    <xf numFmtId="0" fontId="8" fillId="0" borderId="9" xfId="0" applyFont="1" applyFill="1" applyBorder="1" applyAlignment="1">
      <alignment horizontal="center" vertical="center" wrapText="1"/>
    </xf>
    <xf numFmtId="0" fontId="12" fillId="33" borderId="9" xfId="0" applyFont="1" applyFill="1" applyBorder="1" applyAlignment="1">
      <alignment horizontal="right" vertical="center"/>
    </xf>
    <xf numFmtId="0" fontId="12" fillId="33" borderId="9" xfId="68" applyFont="1" applyFill="1" applyBorder="1" applyAlignment="1">
      <alignment horizontal="right" vertical="center"/>
      <protection/>
    </xf>
    <xf numFmtId="177" fontId="12" fillId="0" borderId="9" xfId="0" applyNumberFormat="1" applyFont="1" applyFill="1" applyBorder="1" applyAlignment="1">
      <alignment vertical="center"/>
    </xf>
    <xf numFmtId="0" fontId="0" fillId="0" borderId="9" xfId="68" applyFont="1" applyBorder="1" applyAlignment="1">
      <alignment horizontal="left" vertical="center" indent="1"/>
      <protection/>
    </xf>
    <xf numFmtId="0" fontId="11" fillId="33" borderId="9" xfId="68" applyFont="1" applyFill="1" applyBorder="1" applyAlignment="1">
      <alignment horizontal="right" vertical="center"/>
      <protection/>
    </xf>
    <xf numFmtId="0" fontId="11" fillId="0" borderId="9" xfId="0" applyFont="1" applyFill="1" applyBorder="1" applyAlignment="1">
      <alignment vertical="center"/>
    </xf>
    <xf numFmtId="0" fontId="8" fillId="0" borderId="9" xfId="68" applyFont="1" applyBorder="1" applyAlignment="1">
      <alignment horizontal="left" vertical="center"/>
      <protection/>
    </xf>
    <xf numFmtId="0" fontId="12" fillId="0" borderId="9" xfId="0" applyFont="1" applyFill="1" applyBorder="1" applyAlignment="1">
      <alignment vertical="center" shrinkToFit="1"/>
    </xf>
    <xf numFmtId="0" fontId="8" fillId="33" borderId="9" xfId="0" applyFont="1" applyFill="1" applyBorder="1" applyAlignment="1">
      <alignment vertical="center"/>
    </xf>
    <xf numFmtId="0" fontId="11" fillId="0" borderId="9" xfId="68" applyFont="1" applyBorder="1" applyAlignment="1">
      <alignment horizontal="left" vertical="center"/>
      <protection/>
    </xf>
    <xf numFmtId="0" fontId="11" fillId="0" borderId="9" xfId="68" applyFont="1" applyBorder="1" applyAlignment="1">
      <alignment vertical="center"/>
      <protection/>
    </xf>
    <xf numFmtId="181" fontId="11" fillId="0" borderId="9" xfId="68" applyNumberFormat="1" applyFont="1" applyBorder="1" applyAlignment="1">
      <alignment horizontal="right" vertical="center"/>
      <protection/>
    </xf>
    <xf numFmtId="0" fontId="0" fillId="0" borderId="9" xfId="68" applyFont="1" applyBorder="1" applyAlignment="1">
      <alignment vertical="center"/>
      <protection/>
    </xf>
    <xf numFmtId="0" fontId="0" fillId="0" borderId="0" xfId="68" applyFont="1" applyAlignment="1">
      <alignment vertical="center"/>
      <protection/>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27" fillId="0" borderId="0" xfId="0" applyFont="1" applyFill="1" applyBorder="1" applyAlignment="1">
      <alignment vertical="center"/>
    </xf>
    <xf numFmtId="0" fontId="8" fillId="0" borderId="9" xfId="0" applyFont="1" applyFill="1" applyBorder="1" applyAlignment="1">
      <alignment horizontal="center" vertical="center"/>
    </xf>
    <xf numFmtId="0" fontId="8" fillId="0" borderId="9" xfId="0" applyFont="1" applyFill="1" applyBorder="1" applyAlignment="1">
      <alignment vertical="center"/>
    </xf>
    <xf numFmtId="0" fontId="0" fillId="0" borderId="9" xfId="0" applyFont="1" applyFill="1" applyBorder="1" applyAlignment="1">
      <alignment horizontal="left" vertical="center" indent="1"/>
    </xf>
    <xf numFmtId="1" fontId="11" fillId="0" borderId="9" xfId="0" applyNumberFormat="1" applyFont="1" applyFill="1" applyBorder="1" applyAlignment="1">
      <alignment vertical="center" shrinkToFit="1"/>
    </xf>
    <xf numFmtId="0" fontId="8" fillId="0" borderId="9" xfId="0" applyFont="1" applyFill="1" applyBorder="1" applyAlignment="1">
      <alignment horizontal="left" vertical="center"/>
    </xf>
    <xf numFmtId="0" fontId="12" fillId="0" borderId="9" xfId="0" applyFont="1" applyFill="1" applyBorder="1" applyAlignment="1">
      <alignment horizontal="right" vertical="center" shrinkToFit="1"/>
    </xf>
    <xf numFmtId="0" fontId="11" fillId="0" borderId="9" xfId="0" applyFont="1" applyFill="1" applyBorder="1" applyAlignment="1">
      <alignment horizontal="left" vertical="center"/>
    </xf>
    <xf numFmtId="180" fontId="12" fillId="33" borderId="9" xfId="0" applyNumberFormat="1" applyFont="1" applyFill="1" applyBorder="1" applyAlignment="1">
      <alignment horizontal="right" vertical="center" shrinkToFit="1"/>
    </xf>
    <xf numFmtId="181" fontId="11" fillId="0" borderId="9" xfId="0" applyNumberFormat="1" applyFont="1" applyFill="1" applyBorder="1" applyAlignment="1">
      <alignment horizontal="right" vertical="center"/>
    </xf>
    <xf numFmtId="0" fontId="0" fillId="0" borderId="9" xfId="0" applyFont="1" applyFill="1" applyBorder="1" applyAlignment="1">
      <alignment vertical="center"/>
    </xf>
    <xf numFmtId="0" fontId="0"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30" fillId="0" borderId="0" xfId="0" applyFont="1" applyFill="1" applyBorder="1" applyAlignment="1">
      <alignment vertical="center" wrapText="1"/>
    </xf>
    <xf numFmtId="0" fontId="31" fillId="0" borderId="0" xfId="0" applyFont="1" applyFill="1" applyBorder="1" applyAlignment="1">
      <alignment vertical="center"/>
    </xf>
    <xf numFmtId="0" fontId="11" fillId="0" borderId="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3" fillId="0" borderId="9" xfId="0" applyFont="1" applyFill="1" applyBorder="1" applyAlignment="1">
      <alignment horizontal="left" vertical="center" wrapText="1"/>
    </xf>
    <xf numFmtId="0" fontId="103" fillId="0" borderId="9" xfId="0" applyFont="1" applyFill="1" applyBorder="1" applyAlignment="1">
      <alignment horizontal="center" vertical="center" wrapText="1"/>
    </xf>
    <xf numFmtId="0" fontId="9" fillId="0" borderId="9"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15" fillId="0" borderId="0" xfId="0" applyNumberFormat="1" applyFont="1" applyFill="1" applyBorder="1" applyAlignment="1" applyProtection="1">
      <alignment horizontal="center" vertical="center"/>
      <protection/>
    </xf>
    <xf numFmtId="0" fontId="17" fillId="0" borderId="0" xfId="0" applyFont="1" applyFill="1" applyBorder="1" applyAlignment="1">
      <alignment vertical="center"/>
    </xf>
    <xf numFmtId="0" fontId="17" fillId="0" borderId="0" xfId="0" applyFont="1" applyFill="1" applyBorder="1" applyAlignment="1">
      <alignment horizontal="right" vertical="center"/>
    </xf>
    <xf numFmtId="0" fontId="18" fillId="0" borderId="9" xfId="0" applyNumberFormat="1" applyFont="1" applyFill="1" applyBorder="1" applyAlignment="1" applyProtection="1">
      <alignment horizontal="center" vertical="center"/>
      <protection/>
    </xf>
    <xf numFmtId="0" fontId="18" fillId="0" borderId="18" xfId="0" applyNumberFormat="1" applyFont="1" applyFill="1" applyBorder="1" applyAlignment="1" applyProtection="1">
      <alignment horizontal="center" vertical="center"/>
      <protection/>
    </xf>
    <xf numFmtId="0" fontId="18" fillId="0" borderId="9" xfId="0" applyNumberFormat="1" applyFont="1" applyFill="1" applyBorder="1" applyAlignment="1" applyProtection="1">
      <alignment horizontal="left" vertical="center"/>
      <protection/>
    </xf>
    <xf numFmtId="3" fontId="17" fillId="0" borderId="9" xfId="0" applyNumberFormat="1" applyFont="1" applyFill="1" applyBorder="1" applyAlignment="1" applyProtection="1">
      <alignment horizontal="right" vertical="center"/>
      <protection/>
    </xf>
    <xf numFmtId="182" fontId="11" fillId="0" borderId="0" xfId="0" applyNumberFormat="1" applyFont="1" applyFill="1" applyBorder="1" applyAlignment="1" applyProtection="1">
      <alignment vertical="center"/>
      <protection locked="0"/>
    </xf>
    <xf numFmtId="0" fontId="17" fillId="0" borderId="9" xfId="0" applyNumberFormat="1" applyFont="1" applyFill="1" applyBorder="1" applyAlignment="1" applyProtection="1">
      <alignment horizontal="left" vertical="center"/>
      <protection/>
    </xf>
    <xf numFmtId="0" fontId="18" fillId="0" borderId="9" xfId="0" applyNumberFormat="1" applyFont="1" applyFill="1" applyBorder="1" applyAlignment="1" applyProtection="1">
      <alignment vertical="center"/>
      <protection/>
    </xf>
    <xf numFmtId="0" fontId="17" fillId="0" borderId="9" xfId="0" applyNumberFormat="1" applyFont="1" applyFill="1" applyBorder="1" applyAlignment="1" applyProtection="1">
      <alignment vertical="center"/>
      <protection/>
    </xf>
    <xf numFmtId="0" fontId="1" fillId="0" borderId="0" xfId="73" applyFont="1" applyFill="1" applyAlignment="1" applyProtection="1">
      <alignment vertical="center"/>
      <protection locked="0"/>
    </xf>
    <xf numFmtId="0" fontId="1" fillId="0" borderId="0" xfId="73" applyFont="1" applyFill="1" applyAlignment="1" applyProtection="1">
      <alignment vertical="center" wrapText="1"/>
      <protection locked="0"/>
    </xf>
    <xf numFmtId="179" fontId="1" fillId="0" borderId="0" xfId="73" applyNumberFormat="1" applyFont="1" applyFill="1" applyAlignment="1" applyProtection="1">
      <alignment vertical="center"/>
      <protection locked="0"/>
    </xf>
    <xf numFmtId="0" fontId="15" fillId="0" borderId="0" xfId="69" applyFont="1" applyFill="1" applyBorder="1" applyAlignment="1">
      <alignment horizontal="center" vertical="center"/>
      <protection/>
    </xf>
    <xf numFmtId="0" fontId="0" fillId="0" borderId="0" xfId="67" applyFont="1" applyFill="1" applyBorder="1" applyAlignment="1">
      <alignment horizontal="center" vertical="center"/>
      <protection/>
    </xf>
    <xf numFmtId="0" fontId="8" fillId="0" borderId="17" xfId="67" applyFont="1" applyFill="1" applyBorder="1" applyAlignment="1">
      <alignment horizontal="center" vertical="center"/>
      <protection/>
    </xf>
    <xf numFmtId="179" fontId="0" fillId="0" borderId="0" xfId="73" applyNumberFormat="1" applyFont="1" applyFill="1" applyAlignment="1" applyProtection="1">
      <alignment vertical="center"/>
      <protection locked="0"/>
    </xf>
    <xf numFmtId="0" fontId="0" fillId="0" borderId="0" xfId="73" applyFont="1" applyFill="1" applyAlignment="1" applyProtection="1">
      <alignment vertical="center"/>
      <protection locked="0"/>
    </xf>
    <xf numFmtId="0" fontId="0" fillId="0" borderId="0" xfId="67" applyFont="1" applyFill="1" applyBorder="1" applyAlignment="1">
      <alignment horizontal="right" vertical="center"/>
      <protection/>
    </xf>
    <xf numFmtId="0" fontId="0" fillId="0" borderId="9" xfId="67" applyFont="1" applyFill="1" applyBorder="1" applyAlignment="1">
      <alignment horizontal="center" vertical="center" wrapText="1"/>
      <protection/>
    </xf>
    <xf numFmtId="179" fontId="0" fillId="0" borderId="9" xfId="67" applyNumberFormat="1" applyFont="1" applyFill="1" applyBorder="1" applyAlignment="1">
      <alignment horizontal="center" vertical="center" wrapText="1"/>
      <protection/>
    </xf>
    <xf numFmtId="179" fontId="0" fillId="0" borderId="9" xfId="72" applyNumberFormat="1" applyFont="1" applyFill="1" applyBorder="1" applyAlignment="1">
      <alignment horizontal="right" vertical="center"/>
      <protection/>
    </xf>
    <xf numFmtId="179" fontId="8" fillId="0" borderId="9" xfId="72" applyNumberFormat="1" applyFont="1" applyFill="1" applyBorder="1" applyAlignment="1">
      <alignment horizontal="right" vertical="center"/>
      <protection/>
    </xf>
    <xf numFmtId="0" fontId="0" fillId="0" borderId="9" xfId="0" applyFont="1" applyBorder="1" applyAlignment="1">
      <alignment horizontal="left" vertical="center" indent="1"/>
    </xf>
    <xf numFmtId="180" fontId="8" fillId="0" borderId="9" xfId="64" applyNumberFormat="1" applyFont="1" applyFill="1" applyBorder="1" applyAlignment="1" applyProtection="1">
      <alignment horizontal="right" vertical="center"/>
      <protection/>
    </xf>
    <xf numFmtId="180" fontId="0" fillId="0" borderId="9" xfId="64" applyNumberFormat="1" applyFont="1" applyFill="1" applyBorder="1" applyAlignment="1" applyProtection="1">
      <alignment horizontal="right" vertical="center"/>
      <protection/>
    </xf>
    <xf numFmtId="0" fontId="0" fillId="0" borderId="20" xfId="67" applyFont="1" applyFill="1" applyBorder="1" applyAlignment="1">
      <alignment vertical="center" wrapText="1"/>
      <protection/>
    </xf>
    <xf numFmtId="0" fontId="16" fillId="33" borderId="0" xfId="67" applyFont="1" applyFill="1" applyAlignment="1">
      <alignment vertical="center"/>
      <protection/>
    </xf>
    <xf numFmtId="0" fontId="16" fillId="33" borderId="0" xfId="67" applyFont="1" applyFill="1" applyAlignment="1">
      <alignment horizontal="left" vertical="center"/>
      <protection/>
    </xf>
    <xf numFmtId="0" fontId="0" fillId="33" borderId="0" xfId="66" applyFont="1" applyFill="1" applyAlignment="1">
      <alignment horizontal="left" vertical="center"/>
      <protection/>
    </xf>
    <xf numFmtId="0" fontId="33" fillId="33" borderId="0" xfId="66" applyFont="1" applyFill="1" applyAlignment="1">
      <alignment horizontal="center" vertical="center"/>
      <protection/>
    </xf>
    <xf numFmtId="0" fontId="0" fillId="33" borderId="0" xfId="66" applyFont="1" applyFill="1" applyAlignment="1">
      <alignment vertical="center"/>
      <protection/>
    </xf>
    <xf numFmtId="0" fontId="0" fillId="33" borderId="0" xfId="66" applyFont="1" applyFill="1" applyAlignment="1">
      <alignment horizontal="right" vertical="center"/>
      <protection/>
    </xf>
    <xf numFmtId="0" fontId="8" fillId="33" borderId="9" xfId="66" applyFont="1" applyFill="1" applyBorder="1" applyAlignment="1">
      <alignment horizontal="left" vertical="center"/>
      <protection/>
    </xf>
    <xf numFmtId="0" fontId="8" fillId="33" borderId="9" xfId="66" applyFont="1" applyFill="1" applyBorder="1" applyAlignment="1">
      <alignment horizontal="center" vertical="center"/>
      <protection/>
    </xf>
    <xf numFmtId="0" fontId="97" fillId="0" borderId="9" xfId="0" applyFont="1" applyFill="1" applyBorder="1" applyAlignment="1">
      <alignment horizontal="left" vertical="center"/>
    </xf>
    <xf numFmtId="0" fontId="97" fillId="0" borderId="11" xfId="0" applyFont="1" applyFill="1" applyBorder="1" applyAlignment="1">
      <alignment vertical="center"/>
    </xf>
    <xf numFmtId="179" fontId="97" fillId="0" borderId="9" xfId="0" applyNumberFormat="1" applyFont="1" applyFill="1" applyBorder="1" applyAlignment="1">
      <alignment vertical="center"/>
    </xf>
    <xf numFmtId="180" fontId="97" fillId="0" borderId="11" xfId="0" applyNumberFormat="1" applyFont="1" applyFill="1" applyBorder="1" applyAlignment="1" applyProtection="1">
      <alignment horizontal="left" vertical="center"/>
      <protection locked="0"/>
    </xf>
    <xf numFmtId="181" fontId="97" fillId="0" borderId="11" xfId="0" applyNumberFormat="1" applyFont="1" applyFill="1" applyBorder="1" applyAlignment="1" applyProtection="1">
      <alignment horizontal="left" vertical="center"/>
      <protection locked="0"/>
    </xf>
    <xf numFmtId="0" fontId="93" fillId="0" borderId="0" xfId="0" applyFont="1" applyFill="1" applyBorder="1" applyAlignment="1">
      <alignment horizontal="left" vertical="center"/>
    </xf>
    <xf numFmtId="0" fontId="93" fillId="0" borderId="0" xfId="0" applyFont="1" applyFill="1" applyBorder="1" applyAlignment="1">
      <alignment vertical="center"/>
    </xf>
    <xf numFmtId="180" fontId="97" fillId="0" borderId="21" xfId="0" applyNumberFormat="1" applyFont="1" applyFill="1" applyBorder="1" applyAlignment="1" applyProtection="1">
      <alignment horizontal="left" vertical="center"/>
      <protection locked="0"/>
    </xf>
    <xf numFmtId="0" fontId="97" fillId="0" borderId="21" xfId="0" applyFont="1" applyFill="1" applyBorder="1" applyAlignment="1">
      <alignment vertical="center"/>
    </xf>
    <xf numFmtId="0" fontId="93" fillId="0" borderId="9" xfId="0" applyFont="1" applyFill="1" applyBorder="1" applyAlignment="1">
      <alignment horizontal="left" vertical="center"/>
    </xf>
    <xf numFmtId="0" fontId="93" fillId="0" borderId="9" xfId="0" applyFont="1" applyFill="1" applyBorder="1" applyAlignment="1">
      <alignment horizontal="left" vertical="center"/>
    </xf>
    <xf numFmtId="180" fontId="97" fillId="0" borderId="22" xfId="0" applyNumberFormat="1" applyFont="1" applyFill="1" applyBorder="1" applyAlignment="1" applyProtection="1">
      <alignment horizontal="left" vertical="center"/>
      <protection locked="0"/>
    </xf>
    <xf numFmtId="181" fontId="97" fillId="0" borderId="21" xfId="0" applyNumberFormat="1" applyFont="1" applyFill="1" applyBorder="1" applyAlignment="1" applyProtection="1">
      <alignment horizontal="left" vertical="center"/>
      <protection locked="0"/>
    </xf>
    <xf numFmtId="0" fontId="97" fillId="0" borderId="11" xfId="0" applyFont="1" applyFill="1" applyBorder="1" applyAlignment="1">
      <alignment horizontal="left" vertical="center"/>
    </xf>
    <xf numFmtId="0" fontId="97" fillId="0" borderId="9" xfId="0" applyFont="1" applyFill="1" applyBorder="1" applyAlignment="1">
      <alignment vertical="center"/>
    </xf>
    <xf numFmtId="0" fontId="97" fillId="0" borderId="19" xfId="0" applyFont="1" applyFill="1" applyBorder="1" applyAlignment="1">
      <alignment horizontal="left" vertical="center"/>
    </xf>
    <xf numFmtId="179" fontId="97" fillId="0" borderId="19" xfId="0" applyNumberFormat="1" applyFont="1" applyFill="1" applyBorder="1" applyAlignment="1">
      <alignment vertical="center"/>
    </xf>
    <xf numFmtId="0" fontId="97" fillId="0" borderId="23" xfId="0" applyFont="1" applyFill="1" applyBorder="1" applyAlignment="1">
      <alignment vertical="center"/>
    </xf>
    <xf numFmtId="0" fontId="93" fillId="0" borderId="9" xfId="0" applyFont="1" applyFill="1" applyBorder="1" applyAlignment="1">
      <alignment vertical="center"/>
    </xf>
    <xf numFmtId="0" fontId="97" fillId="0" borderId="24" xfId="0" applyFont="1" applyFill="1" applyBorder="1" applyAlignment="1">
      <alignment vertical="center"/>
    </xf>
    <xf numFmtId="0" fontId="102" fillId="0" borderId="13" xfId="0" applyFont="1" applyFill="1" applyBorder="1" applyAlignment="1">
      <alignment horizontal="center" vertical="center"/>
    </xf>
    <xf numFmtId="0" fontId="102" fillId="0" borderId="14" xfId="0" applyFont="1" applyFill="1" applyBorder="1" applyAlignment="1">
      <alignment horizontal="center" vertical="center"/>
    </xf>
    <xf numFmtId="0" fontId="0" fillId="33" borderId="0" xfId="0" applyFont="1" applyFill="1" applyAlignment="1" applyProtection="1">
      <alignment vertical="center"/>
      <protection locked="0"/>
    </xf>
    <xf numFmtId="0" fontId="34" fillId="33" borderId="0" xfId="0" applyFont="1" applyFill="1" applyAlignment="1" applyProtection="1">
      <alignment vertical="center"/>
      <protection locked="0"/>
    </xf>
    <xf numFmtId="0" fontId="104" fillId="33" borderId="0" xfId="0" applyFont="1" applyFill="1" applyAlignment="1" applyProtection="1">
      <alignment vertical="center"/>
      <protection locked="0"/>
    </xf>
    <xf numFmtId="183" fontId="0" fillId="0" borderId="0" xfId="0" applyNumberFormat="1" applyFont="1" applyFill="1" applyAlignment="1" applyProtection="1">
      <alignment vertical="center"/>
      <protection locked="0"/>
    </xf>
    <xf numFmtId="183" fontId="0" fillId="33" borderId="0" xfId="0" applyNumberFormat="1" applyFont="1" applyFill="1" applyAlignment="1" applyProtection="1">
      <alignment vertical="center"/>
      <protection locked="0"/>
    </xf>
    <xf numFmtId="0" fontId="33" fillId="33" borderId="0" xfId="0" applyFont="1" applyFill="1" applyAlignment="1" applyProtection="1">
      <alignment horizontal="center" vertical="center"/>
      <protection locked="0"/>
    </xf>
    <xf numFmtId="183" fontId="33" fillId="0" borderId="0" xfId="0" applyNumberFormat="1" applyFont="1" applyFill="1" applyAlignment="1" applyProtection="1">
      <alignment horizontal="center" vertical="center"/>
      <protection locked="0"/>
    </xf>
    <xf numFmtId="183" fontId="33" fillId="33" borderId="0" xfId="0" applyNumberFormat="1" applyFont="1" applyFill="1" applyAlignment="1" applyProtection="1">
      <alignment horizontal="center" vertical="center"/>
      <protection locked="0"/>
    </xf>
    <xf numFmtId="183" fontId="0" fillId="33" borderId="0" xfId="0" applyNumberFormat="1" applyFont="1" applyFill="1" applyBorder="1" applyAlignment="1" applyProtection="1">
      <alignment horizontal="center" vertical="center"/>
      <protection locked="0"/>
    </xf>
    <xf numFmtId="0" fontId="8" fillId="33" borderId="13" xfId="0" applyFont="1" applyFill="1" applyBorder="1" applyAlignment="1" applyProtection="1">
      <alignment horizontal="center" vertical="center"/>
      <protection locked="0"/>
    </xf>
    <xf numFmtId="183" fontId="8" fillId="0" borderId="14" xfId="0" applyNumberFormat="1" applyFont="1" applyFill="1" applyBorder="1" applyAlignment="1" applyProtection="1">
      <alignment horizontal="center" vertical="center"/>
      <protection locked="0"/>
    </xf>
    <xf numFmtId="183" fontId="8" fillId="33" borderId="14" xfId="0" applyNumberFormat="1" applyFont="1" applyFill="1" applyBorder="1" applyAlignment="1" applyProtection="1">
      <alignment horizontal="center" vertical="center"/>
      <protection locked="0"/>
    </xf>
    <xf numFmtId="0" fontId="8" fillId="33" borderId="9" xfId="0" applyFont="1" applyFill="1" applyBorder="1" applyAlignment="1" applyProtection="1">
      <alignment horizontal="center" vertical="center"/>
      <protection locked="0"/>
    </xf>
    <xf numFmtId="183" fontId="8" fillId="0" borderId="9" xfId="0" applyNumberFormat="1" applyFont="1" applyFill="1" applyBorder="1" applyAlignment="1" applyProtection="1">
      <alignment horizontal="center" vertical="center"/>
      <protection locked="0"/>
    </xf>
    <xf numFmtId="183" fontId="8" fillId="33" borderId="9" xfId="0" applyNumberFormat="1" applyFont="1" applyFill="1" applyBorder="1" applyAlignment="1" applyProtection="1">
      <alignment horizontal="center" vertical="center"/>
      <protection locked="0"/>
    </xf>
    <xf numFmtId="0" fontId="102" fillId="33" borderId="9" xfId="0" applyFont="1" applyFill="1" applyBorder="1" applyAlignment="1" applyProtection="1">
      <alignment horizontal="left" vertical="center"/>
      <protection locked="0"/>
    </xf>
    <xf numFmtId="183" fontId="102" fillId="0" borderId="9" xfId="0" applyNumberFormat="1" applyFont="1" applyFill="1" applyBorder="1" applyAlignment="1" applyProtection="1">
      <alignment vertical="center"/>
      <protection locked="0"/>
    </xf>
    <xf numFmtId="183" fontId="102" fillId="33" borderId="9" xfId="0" applyNumberFormat="1" applyFont="1" applyFill="1" applyBorder="1" applyAlignment="1" applyProtection="1">
      <alignment horizontal="right" vertical="center"/>
      <protection locked="0"/>
    </xf>
    <xf numFmtId="1" fontId="102" fillId="33" borderId="9" xfId="0" applyNumberFormat="1" applyFont="1" applyFill="1" applyBorder="1" applyAlignment="1" applyProtection="1">
      <alignment vertical="center"/>
      <protection locked="0"/>
    </xf>
    <xf numFmtId="1" fontId="97" fillId="33" borderId="9" xfId="0" applyNumberFormat="1" applyFont="1" applyFill="1" applyBorder="1" applyAlignment="1" applyProtection="1">
      <alignment horizontal="left" vertical="center"/>
      <protection locked="0"/>
    </xf>
    <xf numFmtId="183" fontId="97" fillId="0" borderId="9" xfId="0" applyNumberFormat="1" applyFont="1" applyFill="1" applyBorder="1" applyAlignment="1" applyProtection="1">
      <alignment vertical="center"/>
      <protection locked="0"/>
    </xf>
    <xf numFmtId="183" fontId="97" fillId="33" borderId="9" xfId="0" applyNumberFormat="1" applyFont="1" applyFill="1" applyBorder="1" applyAlignment="1" applyProtection="1">
      <alignment horizontal="right" vertical="center"/>
      <protection locked="0"/>
    </xf>
    <xf numFmtId="1" fontId="97" fillId="33" borderId="9" xfId="0" applyNumberFormat="1" applyFont="1" applyFill="1" applyBorder="1" applyAlignment="1" applyProtection="1">
      <alignment vertical="center"/>
      <protection locked="0"/>
    </xf>
    <xf numFmtId="183" fontId="97" fillId="33" borderId="9" xfId="0" applyNumberFormat="1" applyFont="1" applyFill="1" applyBorder="1" applyAlignment="1" applyProtection="1">
      <alignment vertical="center"/>
      <protection locked="0"/>
    </xf>
    <xf numFmtId="0" fontId="97" fillId="33" borderId="9" xfId="0" applyNumberFormat="1" applyFont="1" applyFill="1" applyBorder="1" applyAlignment="1" applyProtection="1">
      <alignment vertical="center"/>
      <protection locked="0"/>
    </xf>
    <xf numFmtId="3" fontId="97" fillId="33" borderId="9" xfId="0" applyNumberFormat="1" applyFont="1" applyFill="1" applyBorder="1" applyAlignment="1" applyProtection="1">
      <alignment vertical="center"/>
      <protection locked="0"/>
    </xf>
    <xf numFmtId="0" fontId="97" fillId="33" borderId="9" xfId="0" applyFont="1" applyFill="1" applyBorder="1" applyAlignment="1" applyProtection="1">
      <alignment vertical="center" wrapText="1"/>
      <protection locked="0"/>
    </xf>
    <xf numFmtId="183" fontId="97" fillId="0" borderId="9" xfId="0" applyNumberFormat="1" applyFont="1" applyFill="1" applyBorder="1" applyAlignment="1" applyProtection="1">
      <alignment vertical="center" wrapText="1"/>
      <protection locked="0"/>
    </xf>
    <xf numFmtId="0" fontId="97" fillId="0" borderId="9" xfId="0" applyFont="1" applyFill="1" applyBorder="1" applyAlignment="1" applyProtection="1">
      <alignment vertical="center" wrapText="1"/>
      <protection locked="0"/>
    </xf>
    <xf numFmtId="3" fontId="97" fillId="33" borderId="18" xfId="0" applyNumberFormat="1" applyFont="1" applyFill="1" applyBorder="1" applyAlignment="1" applyProtection="1">
      <alignment vertical="center"/>
      <protection locked="0"/>
    </xf>
    <xf numFmtId="183" fontId="97" fillId="33" borderId="18" xfId="0" applyNumberFormat="1" applyFont="1" applyFill="1" applyBorder="1" applyAlignment="1" applyProtection="1">
      <alignment vertical="center"/>
      <protection locked="0"/>
    </xf>
    <xf numFmtId="0" fontId="97" fillId="33" borderId="9" xfId="0" applyFont="1" applyFill="1" applyBorder="1" applyAlignment="1" applyProtection="1">
      <alignment vertical="center"/>
      <protection locked="0"/>
    </xf>
    <xf numFmtId="183" fontId="97" fillId="33" borderId="25" xfId="0" applyNumberFormat="1" applyFont="1" applyFill="1" applyBorder="1" applyAlignment="1" applyProtection="1">
      <alignment vertical="center"/>
      <protection locked="0"/>
    </xf>
    <xf numFmtId="183" fontId="97" fillId="0" borderId="18" xfId="0" applyNumberFormat="1" applyFont="1" applyFill="1" applyBorder="1" applyAlignment="1" applyProtection="1">
      <alignment vertical="center"/>
      <protection locked="0"/>
    </xf>
    <xf numFmtId="0" fontId="97" fillId="33" borderId="9" xfId="0" applyFont="1" applyFill="1" applyBorder="1" applyAlignment="1" applyProtection="1">
      <alignment horizontal="left" vertical="center" wrapText="1"/>
      <protection locked="0"/>
    </xf>
    <xf numFmtId="183" fontId="97" fillId="33" borderId="9" xfId="0" applyNumberFormat="1" applyFont="1" applyFill="1" applyBorder="1" applyAlignment="1" applyProtection="1">
      <alignment vertical="center" wrapText="1"/>
      <protection locked="0"/>
    </xf>
    <xf numFmtId="0" fontId="102" fillId="33" borderId="9" xfId="0" applyFont="1" applyFill="1" applyBorder="1" applyAlignment="1" applyProtection="1">
      <alignment horizontal="distributed" vertical="center" indent="2"/>
      <protection locked="0"/>
    </xf>
    <xf numFmtId="183" fontId="102" fillId="33" borderId="9" xfId="0" applyNumberFormat="1"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0" fontId="11" fillId="0" borderId="0" xfId="68" applyFont="1" applyAlignment="1">
      <alignment vertical="center"/>
      <protection/>
    </xf>
    <xf numFmtId="0" fontId="11" fillId="0" borderId="0" xfId="68" applyFont="1" applyAlignment="1">
      <alignment horizontal="center" vertical="center"/>
      <protection/>
    </xf>
    <xf numFmtId="0" fontId="8" fillId="33" borderId="9" xfId="68" applyFont="1" applyFill="1" applyBorder="1" applyAlignment="1">
      <alignment horizontal="center" vertical="center"/>
      <protection/>
    </xf>
    <xf numFmtId="0" fontId="8" fillId="33" borderId="9" xfId="68" applyFont="1" applyFill="1" applyBorder="1" applyAlignment="1">
      <alignment horizontal="left" vertical="center"/>
      <protection/>
    </xf>
    <xf numFmtId="0" fontId="12" fillId="33" borderId="9" xfId="0" applyFont="1" applyFill="1" applyBorder="1" applyAlignment="1">
      <alignment vertical="center"/>
    </xf>
    <xf numFmtId="0" fontId="12" fillId="33" borderId="9" xfId="68" applyFont="1" applyFill="1" applyBorder="1" applyAlignment="1">
      <alignment vertical="center"/>
      <protection/>
    </xf>
    <xf numFmtId="0" fontId="11" fillId="33" borderId="9" xfId="68" applyFont="1" applyFill="1" applyBorder="1" applyAlignment="1">
      <alignment vertical="center"/>
      <protection/>
    </xf>
    <xf numFmtId="0" fontId="8" fillId="33" borderId="9" xfId="68" applyFont="1" applyFill="1" applyBorder="1" applyAlignment="1">
      <alignment vertical="center"/>
      <protection/>
    </xf>
    <xf numFmtId="0" fontId="0" fillId="33" borderId="9" xfId="68" applyFont="1" applyFill="1" applyBorder="1" applyAlignment="1">
      <alignment horizontal="left" vertical="center" indent="1"/>
      <protection/>
    </xf>
    <xf numFmtId="0" fontId="11" fillId="33" borderId="9" xfId="0" applyFont="1" applyFill="1" applyBorder="1" applyAlignment="1">
      <alignment vertical="center"/>
    </xf>
    <xf numFmtId="0" fontId="11" fillId="0" borderId="9" xfId="68" applyNumberFormat="1" applyFont="1" applyBorder="1" applyAlignment="1">
      <alignment vertical="center"/>
      <protection/>
    </xf>
    <xf numFmtId="0" fontId="11" fillId="0" borderId="9" xfId="68" applyFont="1" applyFill="1" applyBorder="1" applyAlignment="1">
      <alignment vertical="center"/>
      <protection/>
    </xf>
    <xf numFmtId="0" fontId="0" fillId="33" borderId="9" xfId="68" applyFont="1" applyFill="1" applyBorder="1" applyAlignment="1">
      <alignment vertical="center"/>
      <protection/>
    </xf>
    <xf numFmtId="0" fontId="11" fillId="33" borderId="9" xfId="68" applyFont="1" applyFill="1" applyBorder="1" applyAlignment="1">
      <alignment horizontal="left" vertical="center"/>
      <protection/>
    </xf>
    <xf numFmtId="181" fontId="11" fillId="0" borderId="9" xfId="68" applyNumberFormat="1" applyFont="1" applyBorder="1" applyAlignment="1">
      <alignment vertical="center"/>
      <protection/>
    </xf>
    <xf numFmtId="0" fontId="8" fillId="33" borderId="9" xfId="0" applyFont="1" applyFill="1" applyBorder="1" applyAlignment="1">
      <alignment horizontal="left" vertical="center"/>
    </xf>
    <xf numFmtId="0" fontId="36"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177" fontId="11" fillId="0" borderId="9" xfId="0" applyNumberFormat="1" applyFont="1" applyFill="1" applyBorder="1" applyAlignment="1">
      <alignment vertical="center"/>
    </xf>
    <xf numFmtId="0" fontId="11" fillId="0" borderId="9" xfId="0" applyNumberFormat="1" applyFont="1" applyFill="1" applyBorder="1" applyAlignment="1">
      <alignment vertical="center"/>
    </xf>
    <xf numFmtId="0" fontId="0" fillId="0" borderId="9" xfId="0" applyFont="1" applyFill="1" applyBorder="1" applyAlignment="1">
      <alignment vertical="center"/>
    </xf>
    <xf numFmtId="181" fontId="11" fillId="0" borderId="9" xfId="0" applyNumberFormat="1" applyFont="1" applyFill="1" applyBorder="1" applyAlignment="1">
      <alignment vertical="center"/>
    </xf>
    <xf numFmtId="0" fontId="12" fillId="33" borderId="0" xfId="71" applyFont="1" applyFill="1" applyBorder="1" applyAlignment="1">
      <alignment vertical="center"/>
      <protection/>
    </xf>
    <xf numFmtId="0" fontId="37" fillId="33" borderId="0" xfId="65" applyFont="1" applyFill="1" applyBorder="1" applyAlignment="1">
      <alignment vertical="center"/>
      <protection/>
    </xf>
    <xf numFmtId="0" fontId="11" fillId="33" borderId="0" xfId="69" applyFont="1" applyFill="1" applyBorder="1" applyAlignment="1">
      <alignment horizontal="left" vertical="center"/>
      <protection/>
    </xf>
    <xf numFmtId="0" fontId="38" fillId="33" borderId="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1" fillId="33" borderId="0" xfId="65" applyFont="1" applyFill="1" applyBorder="1" applyAlignment="1">
      <alignment vertical="center"/>
      <protection/>
    </xf>
    <xf numFmtId="0" fontId="37" fillId="33" borderId="0" xfId="0" applyFont="1" applyFill="1" applyBorder="1" applyAlignment="1">
      <alignment vertical="center" wrapText="1"/>
    </xf>
    <xf numFmtId="0" fontId="11" fillId="33" borderId="0" xfId="0" applyFont="1" applyFill="1" applyBorder="1" applyAlignment="1">
      <alignment vertical="center"/>
    </xf>
    <xf numFmtId="0" fontId="39" fillId="33" borderId="0" xfId="0" applyFont="1" applyFill="1" applyBorder="1" applyAlignment="1">
      <alignment horizontal="right" vertical="center" wrapText="1"/>
    </xf>
    <xf numFmtId="0" fontId="40" fillId="33" borderId="9" xfId="0" applyFont="1" applyFill="1" applyBorder="1" applyAlignment="1">
      <alignment horizontal="center" vertical="center" wrapText="1"/>
    </xf>
    <xf numFmtId="0" fontId="12" fillId="33" borderId="9" xfId="0" applyFont="1" applyFill="1" applyBorder="1" applyAlignment="1">
      <alignment horizontal="center" vertical="center" wrapText="1"/>
    </xf>
    <xf numFmtId="0" fontId="40" fillId="33" borderId="9" xfId="0" applyFont="1" applyFill="1" applyBorder="1" applyAlignment="1">
      <alignment vertical="center" wrapText="1"/>
    </xf>
    <xf numFmtId="0" fontId="9" fillId="33" borderId="9" xfId="0" applyFont="1" applyFill="1" applyBorder="1" applyAlignment="1">
      <alignment horizontal="center" vertical="center" wrapText="1"/>
    </xf>
    <xf numFmtId="0" fontId="9" fillId="33" borderId="9" xfId="0" applyNumberFormat="1" applyFont="1" applyFill="1" applyBorder="1" applyAlignment="1">
      <alignment vertical="center" wrapText="1"/>
    </xf>
    <xf numFmtId="0" fontId="41" fillId="0" borderId="16" xfId="68" applyFont="1" applyBorder="1" applyAlignment="1">
      <alignment horizontal="center" vertical="center"/>
      <protection/>
    </xf>
    <xf numFmtId="177" fontId="12" fillId="0" borderId="9" xfId="68" applyNumberFormat="1" applyFont="1" applyFill="1" applyBorder="1" applyAlignment="1">
      <alignment horizontal="right" vertical="center"/>
      <protection/>
    </xf>
    <xf numFmtId="0" fontId="40" fillId="0" borderId="16" xfId="68" applyFont="1" applyBorder="1" applyAlignment="1">
      <alignment horizontal="center" vertical="center"/>
      <protection/>
    </xf>
    <xf numFmtId="0" fontId="12" fillId="0" borderId="16" xfId="0" applyFont="1" applyFill="1" applyBorder="1" applyAlignment="1">
      <alignment vertical="center"/>
    </xf>
    <xf numFmtId="0" fontId="42" fillId="0" borderId="16" xfId="68" applyFont="1" applyBorder="1" applyAlignment="1">
      <alignment horizontal="center" vertical="center"/>
      <protection/>
    </xf>
    <xf numFmtId="0" fontId="12" fillId="0" borderId="16" xfId="68" applyFont="1" applyBorder="1" applyAlignment="1">
      <alignment horizontal="center" vertical="center"/>
      <protection/>
    </xf>
    <xf numFmtId="0" fontId="0" fillId="33" borderId="0" xfId="70" applyFill="1">
      <alignment/>
      <protection/>
    </xf>
    <xf numFmtId="0" fontId="6" fillId="33" borderId="0" xfId="69" applyFont="1" applyFill="1" applyBorder="1" applyAlignment="1">
      <alignment horizontal="center" vertical="center"/>
      <protection/>
    </xf>
    <xf numFmtId="0" fontId="8" fillId="33" borderId="0" xfId="69" applyFont="1" applyFill="1" applyBorder="1" applyAlignment="1">
      <alignment horizontal="center" vertical="center"/>
      <protection/>
    </xf>
    <xf numFmtId="0" fontId="42" fillId="33" borderId="0" xfId="69" applyNumberFormat="1" applyFont="1" applyFill="1" applyBorder="1" applyAlignment="1">
      <alignment horizontal="right" vertical="center"/>
      <protection/>
    </xf>
    <xf numFmtId="0" fontId="8" fillId="33" borderId="9" xfId="70" applyNumberFormat="1" applyFont="1" applyFill="1" applyBorder="1" applyAlignment="1" applyProtection="1">
      <alignment horizontal="center" vertical="center"/>
      <protection/>
    </xf>
    <xf numFmtId="0" fontId="40" fillId="0" borderId="9" xfId="0" applyNumberFormat="1" applyFont="1" applyFill="1" applyBorder="1" applyAlignment="1" applyProtection="1">
      <alignment horizontal="center" vertical="center"/>
      <protection/>
    </xf>
    <xf numFmtId="3" fontId="9" fillId="0" borderId="9" xfId="0" applyNumberFormat="1" applyFont="1" applyFill="1" applyBorder="1" applyAlignment="1" applyProtection="1">
      <alignment horizontal="right" vertical="center"/>
      <protection/>
    </xf>
    <xf numFmtId="0" fontId="40" fillId="0" borderId="9" xfId="0" applyNumberFormat="1" applyFont="1" applyFill="1" applyBorder="1" applyAlignment="1" applyProtection="1">
      <alignment vertical="center"/>
      <protection/>
    </xf>
    <xf numFmtId="0" fontId="9" fillId="0" borderId="9" xfId="0" applyNumberFormat="1" applyFont="1" applyFill="1" applyBorder="1" applyAlignment="1" applyProtection="1">
      <alignment vertical="center"/>
      <protection/>
    </xf>
    <xf numFmtId="0" fontId="40" fillId="0" borderId="9"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left" vertical="center"/>
      <protection/>
    </xf>
    <xf numFmtId="0" fontId="19" fillId="33" borderId="0" xfId="68" applyFont="1" applyFill="1" applyAlignment="1">
      <alignment vertical="center"/>
      <protection/>
    </xf>
    <xf numFmtId="0" fontId="11" fillId="33" borderId="0" xfId="68" applyFont="1" applyFill="1" applyAlignment="1">
      <alignment vertical="center"/>
      <protection/>
    </xf>
    <xf numFmtId="0" fontId="11" fillId="33" borderId="0" xfId="68" applyFont="1" applyFill="1" applyAlignment="1">
      <alignment horizontal="center" vertical="center"/>
      <protection/>
    </xf>
    <xf numFmtId="0" fontId="12" fillId="33" borderId="0" xfId="68" applyFont="1" applyFill="1" applyAlignment="1">
      <alignment horizontal="center" vertical="center"/>
      <protection/>
    </xf>
    <xf numFmtId="0" fontId="27" fillId="33" borderId="0" xfId="68" applyFont="1" applyFill="1" applyAlignment="1">
      <alignment vertical="center"/>
      <protection/>
    </xf>
    <xf numFmtId="0" fontId="20" fillId="33" borderId="0" xfId="68" applyFont="1" applyFill="1" applyAlignment="1">
      <alignment horizontal="center" vertical="center"/>
      <protection/>
    </xf>
    <xf numFmtId="0" fontId="12" fillId="33" borderId="0" xfId="68" applyFont="1" applyFill="1" applyAlignment="1">
      <alignment vertical="center"/>
      <protection/>
    </xf>
    <xf numFmtId="0" fontId="12" fillId="33" borderId="16" xfId="68" applyFont="1" applyFill="1" applyBorder="1" applyAlignment="1">
      <alignment vertical="center"/>
      <protection/>
    </xf>
    <xf numFmtId="0" fontId="8" fillId="33" borderId="9" xfId="0" applyFont="1" applyFill="1" applyBorder="1" applyAlignment="1">
      <alignment horizontal="center" vertical="center" wrapText="1"/>
    </xf>
    <xf numFmtId="177" fontId="12" fillId="33" borderId="9" xfId="0" applyNumberFormat="1" applyFont="1" applyFill="1" applyBorder="1" applyAlignment="1">
      <alignment vertical="center"/>
    </xf>
    <xf numFmtId="0" fontId="11" fillId="33" borderId="9" xfId="0" applyFont="1" applyFill="1" applyBorder="1" applyAlignment="1">
      <alignment horizontal="right" vertical="center"/>
    </xf>
    <xf numFmtId="181" fontId="11" fillId="33" borderId="9" xfId="68" applyNumberFormat="1" applyFont="1" applyFill="1" applyBorder="1" applyAlignment="1">
      <alignment horizontal="right" vertical="center"/>
      <protection/>
    </xf>
    <xf numFmtId="0" fontId="0" fillId="33" borderId="0" xfId="68" applyFont="1" applyFill="1" applyAlignment="1">
      <alignment vertical="center"/>
      <protection/>
    </xf>
    <xf numFmtId="180" fontId="40" fillId="33" borderId="9" xfId="69" applyNumberFormat="1" applyFont="1" applyFill="1" applyBorder="1" applyAlignment="1" applyProtection="1">
      <alignment horizontal="right" vertical="center"/>
      <protection locked="0"/>
    </xf>
    <xf numFmtId="0" fontId="19" fillId="33" borderId="0" xfId="0" applyFont="1" applyFill="1" applyBorder="1" applyAlignment="1">
      <alignment vertical="center"/>
    </xf>
    <xf numFmtId="0" fontId="11" fillId="33" borderId="0" xfId="0" applyFont="1" applyFill="1" applyBorder="1" applyAlignment="1">
      <alignment vertical="center"/>
    </xf>
    <xf numFmtId="0" fontId="11" fillId="33" borderId="0" xfId="0" applyFont="1" applyFill="1" applyBorder="1" applyAlignment="1">
      <alignment horizontal="center" vertical="center"/>
    </xf>
    <xf numFmtId="0" fontId="12" fillId="33" borderId="0" xfId="0" applyFont="1" applyFill="1" applyBorder="1" applyAlignment="1">
      <alignment horizontal="center" vertical="center"/>
    </xf>
    <xf numFmtId="0" fontId="27" fillId="33" borderId="0" xfId="0" applyFont="1" applyFill="1" applyBorder="1" applyAlignment="1">
      <alignment vertical="center"/>
    </xf>
    <xf numFmtId="0" fontId="20" fillId="33" borderId="0" xfId="0" applyFont="1" applyFill="1" applyBorder="1" applyAlignment="1">
      <alignment horizontal="center" vertical="center"/>
    </xf>
    <xf numFmtId="0" fontId="12" fillId="33" borderId="0" xfId="0" applyFont="1" applyFill="1" applyBorder="1" applyAlignment="1">
      <alignment vertical="center"/>
    </xf>
    <xf numFmtId="0" fontId="28" fillId="33" borderId="16" xfId="0" applyFont="1" applyFill="1" applyBorder="1" applyAlignment="1">
      <alignment horizontal="center" vertical="center"/>
    </xf>
    <xf numFmtId="0" fontId="12" fillId="33" borderId="9" xfId="0" applyFont="1" applyFill="1" applyBorder="1" applyAlignment="1">
      <alignment horizontal="center" vertical="center"/>
    </xf>
    <xf numFmtId="0" fontId="11" fillId="33" borderId="9" xfId="0" applyFont="1" applyFill="1" applyBorder="1" applyAlignment="1">
      <alignment horizontal="left" vertical="center" indent="1"/>
    </xf>
    <xf numFmtId="0" fontId="0" fillId="33" borderId="9" xfId="0" applyFont="1" applyFill="1" applyBorder="1" applyAlignment="1">
      <alignment horizontal="left" vertical="center" indent="1"/>
    </xf>
    <xf numFmtId="0" fontId="12" fillId="33" borderId="9" xfId="0" applyFont="1" applyFill="1" applyBorder="1" applyAlignment="1">
      <alignment horizontal="left" vertical="center"/>
    </xf>
    <xf numFmtId="0" fontId="11" fillId="33" borderId="9" xfId="0" applyFont="1" applyFill="1" applyBorder="1" applyAlignment="1">
      <alignment horizontal="left" vertical="center"/>
    </xf>
    <xf numFmtId="181" fontId="11" fillId="33" borderId="9" xfId="0" applyNumberFormat="1" applyFont="1" applyFill="1" applyBorder="1" applyAlignment="1">
      <alignment horizontal="right" vertical="center"/>
    </xf>
    <xf numFmtId="0" fontId="0" fillId="33" borderId="0" xfId="0" applyFont="1" applyFill="1" applyBorder="1" applyAlignment="1">
      <alignment vertical="center"/>
    </xf>
    <xf numFmtId="0" fontId="21" fillId="33" borderId="16" xfId="0" applyFont="1" applyFill="1" applyBorder="1" applyAlignment="1">
      <alignment horizontal="center" vertical="center"/>
    </xf>
    <xf numFmtId="177" fontId="40" fillId="33" borderId="9" xfId="36" applyNumberFormat="1" applyFont="1" applyFill="1" applyBorder="1" applyAlignment="1">
      <alignment vertical="center"/>
    </xf>
    <xf numFmtId="0" fontId="6" fillId="0" borderId="0" xfId="0" applyFont="1" applyFill="1" applyBorder="1" applyAlignment="1">
      <alignment horizontal="left" vertical="top" wrapText="1"/>
    </xf>
    <xf numFmtId="0" fontId="43" fillId="0" borderId="16" xfId="0" applyFont="1" applyFill="1" applyBorder="1" applyAlignment="1">
      <alignment horizontal="center" vertical="center" wrapText="1"/>
    </xf>
    <xf numFmtId="0" fontId="44" fillId="0" borderId="16" xfId="0" applyFont="1" applyFill="1" applyBorder="1" applyAlignment="1">
      <alignment horizontal="left" vertical="top" wrapText="1"/>
    </xf>
    <xf numFmtId="0" fontId="45" fillId="0" borderId="19"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0" fillId="0" borderId="9" xfId="0" applyFont="1" applyFill="1" applyBorder="1" applyAlignment="1">
      <alignment horizontal="center" vertical="center" wrapText="1"/>
    </xf>
    <xf numFmtId="31" fontId="11" fillId="0" borderId="9" xfId="0" applyNumberFormat="1" applyFont="1" applyFill="1" applyBorder="1" applyAlignment="1">
      <alignment horizontal="center" vertical="center" wrapText="1"/>
    </xf>
    <xf numFmtId="31" fontId="46" fillId="0" borderId="9" xfId="0" applyNumberFormat="1" applyFont="1" applyFill="1" applyBorder="1" applyAlignment="1">
      <alignment vertical="center"/>
    </xf>
    <xf numFmtId="0" fontId="35" fillId="0" borderId="9" xfId="0" applyFont="1" applyFill="1" applyBorder="1" applyAlignment="1">
      <alignment vertical="center" wrapText="1"/>
    </xf>
    <xf numFmtId="0" fontId="97" fillId="0" borderId="26" xfId="0" applyFont="1" applyFill="1" applyBorder="1" applyAlignment="1">
      <alignment vertical="center"/>
    </xf>
    <xf numFmtId="0" fontId="42" fillId="0" borderId="16" xfId="0" applyFont="1" applyFill="1" applyBorder="1" applyAlignment="1">
      <alignment horizontal="center" vertical="center" wrapText="1"/>
    </xf>
    <xf numFmtId="2" fontId="11" fillId="0" borderId="21" xfId="0" applyNumberFormat="1" applyFont="1" applyFill="1" applyBorder="1" applyAlignment="1">
      <alignment horizontal="center" vertical="center" wrapText="1"/>
    </xf>
    <xf numFmtId="0" fontId="105" fillId="0" borderId="9" xfId="20" applyFont="1" applyFill="1" applyBorder="1" applyAlignment="1">
      <alignment horizontal="center" vertical="center" wrapText="1"/>
    </xf>
    <xf numFmtId="0" fontId="106" fillId="0" borderId="9" xfId="20" applyFont="1" applyFill="1" applyBorder="1" applyAlignment="1">
      <alignment horizontal="center" vertical="center" wrapText="1"/>
    </xf>
    <xf numFmtId="2" fontId="11" fillId="0" borderId="9" xfId="0" applyNumberFormat="1" applyFont="1" applyFill="1" applyBorder="1" applyAlignment="1">
      <alignment horizontal="center" vertical="center" wrapText="1"/>
    </xf>
    <xf numFmtId="0" fontId="46" fillId="0" borderId="9" xfId="0" applyFont="1" applyFill="1" applyBorder="1" applyAlignment="1">
      <alignment vertical="center"/>
    </xf>
    <xf numFmtId="0" fontId="106" fillId="0" borderId="9" xfId="20" applyFont="1" applyBorder="1" applyAlignment="1">
      <alignment vertical="center" wrapText="1"/>
    </xf>
    <xf numFmtId="184" fontId="11" fillId="0" borderId="9" xfId="0" applyNumberFormat="1" applyFont="1" applyFill="1" applyBorder="1" applyAlignment="1">
      <alignment horizontal="center" vertical="center" wrapText="1"/>
    </xf>
    <xf numFmtId="0" fontId="105" fillId="0" borderId="9" xfId="20" applyFont="1" applyBorder="1" applyAlignment="1">
      <alignment vertical="center" wrapText="1"/>
    </xf>
    <xf numFmtId="0" fontId="37" fillId="0" borderId="0" xfId="64" applyFont="1" applyFill="1" applyAlignment="1">
      <alignment vertical="center"/>
      <protection/>
    </xf>
    <xf numFmtId="0" fontId="9" fillId="0" borderId="0" xfId="64" applyNumberFormat="1" applyFont="1" applyFill="1" applyAlignment="1">
      <alignment vertical="center"/>
      <protection/>
    </xf>
    <xf numFmtId="0" fontId="37" fillId="0" borderId="0" xfId="64" applyFont="1" applyFill="1" applyBorder="1" applyAlignment="1">
      <alignment vertical="center"/>
      <protection/>
    </xf>
    <xf numFmtId="0" fontId="29" fillId="0" borderId="0" xfId="69" applyFont="1" applyFill="1" applyBorder="1" applyAlignment="1">
      <alignment horizontal="left" vertical="center"/>
      <protection/>
    </xf>
    <xf numFmtId="0" fontId="29" fillId="0" borderId="0" xfId="69" applyNumberFormat="1" applyFont="1" applyFill="1" applyBorder="1" applyAlignment="1">
      <alignment horizontal="left" vertical="center"/>
      <protection/>
    </xf>
    <xf numFmtId="0" fontId="13" fillId="0" borderId="0" xfId="69" applyFont="1" applyFill="1" applyBorder="1" applyAlignment="1">
      <alignment horizontal="center" vertical="center"/>
      <protection/>
    </xf>
    <xf numFmtId="0" fontId="13" fillId="0" borderId="0" xfId="69" applyNumberFormat="1" applyFont="1" applyFill="1" applyBorder="1" applyAlignment="1">
      <alignment horizontal="center" vertical="center"/>
      <protection/>
    </xf>
    <xf numFmtId="0" fontId="13" fillId="0" borderId="0" xfId="64" applyFont="1" applyFill="1" applyBorder="1" applyAlignment="1">
      <alignment vertical="center"/>
      <protection/>
    </xf>
    <xf numFmtId="0" fontId="20" fillId="0" borderId="0" xfId="69" applyFont="1" applyFill="1" applyBorder="1" applyAlignment="1">
      <alignment horizontal="center" vertical="center"/>
      <protection/>
    </xf>
    <xf numFmtId="0" fontId="42" fillId="0" borderId="17" xfId="69" applyFont="1" applyFill="1" applyBorder="1" applyAlignment="1">
      <alignment horizontal="right" vertical="center"/>
      <protection/>
    </xf>
    <xf numFmtId="0" fontId="42" fillId="0" borderId="17" xfId="69" applyNumberFormat="1" applyFont="1" applyFill="1" applyBorder="1" applyAlignment="1">
      <alignment horizontal="right" vertical="center"/>
      <protection/>
    </xf>
    <xf numFmtId="0" fontId="11" fillId="0" borderId="0" xfId="64" applyFont="1" applyFill="1" applyBorder="1" applyAlignment="1">
      <alignment vertical="center"/>
      <protection/>
    </xf>
    <xf numFmtId="0" fontId="12" fillId="33" borderId="9" xfId="0" applyNumberFormat="1" applyFont="1" applyFill="1" applyBorder="1" applyAlignment="1" applyProtection="1">
      <alignment horizontal="center" vertical="center"/>
      <protection/>
    </xf>
    <xf numFmtId="3" fontId="9" fillId="0" borderId="12" xfId="0" applyNumberFormat="1" applyFont="1" applyFill="1" applyBorder="1" applyAlignment="1" applyProtection="1">
      <alignment horizontal="right" vertical="center"/>
      <protection/>
    </xf>
    <xf numFmtId="0" fontId="9" fillId="0" borderId="13" xfId="0" applyNumberFormat="1" applyFont="1" applyFill="1" applyBorder="1" applyAlignment="1" applyProtection="1">
      <alignment horizontal="left" vertical="center"/>
      <protection/>
    </xf>
    <xf numFmtId="3" fontId="9" fillId="0" borderId="15" xfId="0" applyNumberFormat="1" applyFont="1" applyFill="1" applyBorder="1" applyAlignment="1" applyProtection="1">
      <alignment horizontal="right" vertical="center"/>
      <protection/>
    </xf>
    <xf numFmtId="0" fontId="1" fillId="0" borderId="9" xfId="0" applyNumberFormat="1" applyFont="1" applyFill="1" applyBorder="1" applyAlignment="1" applyProtection="1">
      <alignment horizontal="left" vertical="center"/>
      <protection/>
    </xf>
    <xf numFmtId="0" fontId="11" fillId="33" borderId="0" xfId="0" applyFont="1" applyFill="1" applyAlignment="1" applyProtection="1">
      <alignment vertical="center"/>
      <protection locked="0"/>
    </xf>
    <xf numFmtId="183" fontId="9" fillId="33" borderId="0" xfId="0" applyNumberFormat="1" applyFont="1" applyFill="1" applyAlignment="1" applyProtection="1">
      <alignment vertical="center"/>
      <protection locked="0"/>
    </xf>
    <xf numFmtId="0" fontId="27" fillId="33" borderId="0" xfId="0" applyFont="1" applyFill="1" applyAlignment="1" applyProtection="1">
      <alignment vertical="center"/>
      <protection locked="0"/>
    </xf>
    <xf numFmtId="0" fontId="49" fillId="33" borderId="0" xfId="0" applyFont="1" applyFill="1" applyAlignment="1" applyProtection="1">
      <alignment horizontal="center" vertical="center"/>
      <protection locked="0"/>
    </xf>
    <xf numFmtId="183" fontId="40" fillId="33" borderId="0" xfId="0" applyNumberFormat="1" applyFont="1" applyFill="1" applyAlignment="1" applyProtection="1">
      <alignment horizontal="center" vertical="center"/>
      <protection locked="0"/>
    </xf>
    <xf numFmtId="0" fontId="42" fillId="33" borderId="0" xfId="0" applyFont="1" applyFill="1" applyBorder="1" applyAlignment="1" applyProtection="1">
      <alignment horizontal="center" vertical="center"/>
      <protection locked="0"/>
    </xf>
    <xf numFmtId="0" fontId="12" fillId="33" borderId="13" xfId="0" applyFont="1" applyFill="1" applyBorder="1" applyAlignment="1" applyProtection="1">
      <alignment horizontal="center" vertical="center"/>
      <protection locked="0"/>
    </xf>
    <xf numFmtId="183" fontId="40" fillId="33" borderId="14" xfId="0" applyNumberFormat="1" applyFont="1" applyFill="1" applyBorder="1" applyAlignment="1" applyProtection="1">
      <alignment horizontal="center" vertical="center"/>
      <protection locked="0"/>
    </xf>
    <xf numFmtId="0" fontId="12" fillId="33" borderId="14" xfId="0" applyFont="1" applyFill="1" applyBorder="1" applyAlignment="1" applyProtection="1">
      <alignment horizontal="center" vertical="center"/>
      <protection locked="0"/>
    </xf>
    <xf numFmtId="0" fontId="12" fillId="33" borderId="9" xfId="0" applyFont="1" applyFill="1" applyBorder="1" applyAlignment="1" applyProtection="1">
      <alignment horizontal="center" vertical="center"/>
      <protection locked="0"/>
    </xf>
    <xf numFmtId="183" fontId="12" fillId="33" borderId="9" xfId="0" applyNumberFormat="1" applyFont="1" applyFill="1" applyBorder="1" applyAlignment="1" applyProtection="1">
      <alignment horizontal="center" vertical="center"/>
      <protection locked="0"/>
    </xf>
    <xf numFmtId="0" fontId="40" fillId="33" borderId="9" xfId="0" applyFont="1" applyFill="1" applyBorder="1" applyAlignment="1" applyProtection="1">
      <alignment horizontal="left" vertical="center"/>
      <protection locked="0"/>
    </xf>
    <xf numFmtId="183" fontId="40" fillId="33" borderId="9" xfId="0" applyNumberFormat="1" applyFont="1" applyFill="1" applyBorder="1" applyAlignment="1" applyProtection="1">
      <alignment vertical="center"/>
      <protection locked="0"/>
    </xf>
    <xf numFmtId="3" fontId="40" fillId="33" borderId="9" xfId="0" applyNumberFormat="1" applyFont="1" applyFill="1" applyBorder="1" applyAlignment="1" applyProtection="1">
      <alignment vertical="center"/>
      <protection locked="0"/>
    </xf>
    <xf numFmtId="1" fontId="40" fillId="33" borderId="9" xfId="0" applyNumberFormat="1" applyFont="1" applyFill="1" applyBorder="1" applyAlignment="1" applyProtection="1">
      <alignment vertical="center"/>
      <protection locked="0"/>
    </xf>
    <xf numFmtId="1" fontId="9" fillId="33" borderId="9" xfId="0" applyNumberFormat="1" applyFont="1" applyFill="1" applyBorder="1" applyAlignment="1" applyProtection="1">
      <alignment horizontal="left" vertical="center"/>
      <protection locked="0"/>
    </xf>
    <xf numFmtId="183" fontId="9" fillId="33" borderId="9" xfId="0" applyNumberFormat="1" applyFont="1" applyFill="1" applyBorder="1" applyAlignment="1" applyProtection="1">
      <alignment vertical="center"/>
      <protection locked="0"/>
    </xf>
    <xf numFmtId="1" fontId="9" fillId="33" borderId="9" xfId="0" applyNumberFormat="1" applyFont="1" applyFill="1" applyBorder="1" applyAlignment="1" applyProtection="1">
      <alignment vertical="center"/>
      <protection locked="0"/>
    </xf>
    <xf numFmtId="183" fontId="9" fillId="35" borderId="15" xfId="0" applyNumberFormat="1" applyFont="1" applyFill="1" applyBorder="1" applyAlignment="1" applyProtection="1">
      <alignment horizontal="right" vertical="center"/>
      <protection/>
    </xf>
    <xf numFmtId="183" fontId="9" fillId="35" borderId="9" xfId="0" applyNumberFormat="1" applyFont="1" applyFill="1" applyBorder="1" applyAlignment="1" applyProtection="1">
      <alignment horizontal="right" vertical="center"/>
      <protection/>
    </xf>
    <xf numFmtId="0" fontId="9" fillId="33" borderId="9" xfId="0" applyNumberFormat="1" applyFont="1" applyFill="1" applyBorder="1" applyAlignment="1" applyProtection="1">
      <alignment vertical="center"/>
      <protection locked="0"/>
    </xf>
    <xf numFmtId="3" fontId="9" fillId="33" borderId="9" xfId="0" applyNumberFormat="1" applyFont="1" applyFill="1" applyBorder="1" applyAlignment="1" applyProtection="1">
      <alignment vertical="center"/>
      <protection locked="0"/>
    </xf>
    <xf numFmtId="183" fontId="9" fillId="0" borderId="9" xfId="0" applyNumberFormat="1" applyFont="1" applyFill="1" applyBorder="1" applyAlignment="1" applyProtection="1">
      <alignment vertical="center"/>
      <protection locked="0"/>
    </xf>
    <xf numFmtId="3" fontId="1" fillId="33" borderId="9" xfId="0" applyNumberFormat="1" applyFont="1" applyFill="1" applyBorder="1" applyAlignment="1" applyProtection="1">
      <alignment vertical="center"/>
      <protection locked="0"/>
    </xf>
    <xf numFmtId="0" fontId="9" fillId="33" borderId="9" xfId="0" applyFont="1" applyFill="1" applyBorder="1" applyAlignment="1" applyProtection="1">
      <alignment vertical="center" wrapText="1"/>
      <protection locked="0"/>
    </xf>
    <xf numFmtId="183" fontId="9" fillId="0" borderId="9" xfId="0" applyNumberFormat="1" applyFont="1" applyFill="1" applyBorder="1" applyAlignment="1" applyProtection="1">
      <alignment vertical="center" wrapText="1"/>
      <protection locked="0"/>
    </xf>
    <xf numFmtId="183" fontId="9" fillId="33" borderId="9" xfId="0" applyNumberFormat="1" applyFont="1" applyFill="1" applyBorder="1" applyAlignment="1" applyProtection="1">
      <alignment vertical="center" wrapText="1"/>
      <protection locked="0"/>
    </xf>
    <xf numFmtId="0" fontId="1" fillId="33" borderId="9" xfId="0" applyFont="1" applyFill="1" applyBorder="1" applyAlignment="1" applyProtection="1">
      <alignment vertical="center" wrapText="1"/>
      <protection locked="0"/>
    </xf>
    <xf numFmtId="0" fontId="9" fillId="33" borderId="9" xfId="0" applyFont="1" applyFill="1" applyBorder="1" applyAlignment="1" applyProtection="1">
      <alignment horizontal="left" vertical="center" wrapText="1"/>
      <protection locked="0"/>
    </xf>
    <xf numFmtId="3" fontId="9" fillId="33" borderId="18" xfId="0" applyNumberFormat="1" applyFont="1" applyFill="1" applyBorder="1" applyAlignment="1" applyProtection="1">
      <alignment vertical="center"/>
      <protection locked="0"/>
    </xf>
    <xf numFmtId="0" fontId="9" fillId="33" borderId="9" xfId="0" applyFont="1" applyFill="1" applyBorder="1" applyAlignment="1" applyProtection="1">
      <alignment vertical="center"/>
      <protection locked="0"/>
    </xf>
    <xf numFmtId="3" fontId="9" fillId="33" borderId="27" xfId="0" applyNumberFormat="1" applyFont="1" applyFill="1" applyBorder="1" applyAlignment="1" applyProtection="1">
      <alignment vertical="center"/>
      <protection locked="0"/>
    </xf>
    <xf numFmtId="3" fontId="9" fillId="0" borderId="18" xfId="0" applyNumberFormat="1" applyFont="1" applyFill="1" applyBorder="1" applyAlignment="1" applyProtection="1">
      <alignment vertical="center"/>
      <protection locked="0"/>
    </xf>
    <xf numFmtId="0" fontId="40" fillId="33" borderId="9" xfId="0" applyFont="1" applyFill="1" applyBorder="1" applyAlignment="1" applyProtection="1">
      <alignment horizontal="center" vertical="center"/>
      <protection locked="0"/>
    </xf>
    <xf numFmtId="0" fontId="11" fillId="33" borderId="0" xfId="0" applyFont="1" applyFill="1" applyBorder="1" applyAlignment="1" applyProtection="1">
      <alignment vertical="center"/>
      <protection locked="0"/>
    </xf>
    <xf numFmtId="0" fontId="50" fillId="33" borderId="16" xfId="68" applyFont="1" applyFill="1" applyBorder="1" applyAlignment="1">
      <alignment vertical="center"/>
      <protection/>
    </xf>
    <xf numFmtId="0" fontId="12" fillId="33" borderId="9" xfId="68" applyFont="1" applyFill="1" applyBorder="1" applyAlignment="1">
      <alignment horizontal="center" vertical="center"/>
      <protection/>
    </xf>
    <xf numFmtId="0" fontId="12" fillId="33" borderId="9" xfId="68" applyFont="1" applyFill="1" applyBorder="1" applyAlignment="1">
      <alignment horizontal="left" vertical="center"/>
      <protection/>
    </xf>
    <xf numFmtId="0" fontId="11" fillId="33" borderId="9" xfId="68" applyFont="1" applyFill="1" applyBorder="1" applyAlignment="1">
      <alignment horizontal="left" vertical="center" indent="1"/>
      <protection/>
    </xf>
    <xf numFmtId="0" fontId="11" fillId="0" borderId="9" xfId="68" applyFont="1" applyFill="1" applyBorder="1" applyAlignment="1">
      <alignment vertical="center"/>
      <protection/>
    </xf>
    <xf numFmtId="0" fontId="11" fillId="33" borderId="9" xfId="68" applyNumberFormat="1" applyFont="1" applyFill="1" applyBorder="1" applyAlignment="1">
      <alignment vertical="center"/>
      <protection/>
    </xf>
    <xf numFmtId="1" fontId="107" fillId="0" borderId="9" xfId="0" applyNumberFormat="1" applyFont="1" applyFill="1" applyBorder="1" applyAlignment="1">
      <alignment vertical="center" shrinkToFit="1"/>
    </xf>
    <xf numFmtId="0" fontId="12" fillId="0" borderId="9" xfId="68" applyFont="1" applyFill="1" applyBorder="1" applyAlignment="1">
      <alignment vertical="center"/>
      <protection/>
    </xf>
    <xf numFmtId="181" fontId="11" fillId="33" borderId="9" xfId="0" applyNumberFormat="1" applyFont="1" applyFill="1" applyBorder="1" applyAlignment="1">
      <alignment vertical="center"/>
    </xf>
    <xf numFmtId="0" fontId="11" fillId="33" borderId="9" xfId="68" applyFont="1" applyFill="1" applyBorder="1" applyAlignment="1">
      <alignment vertical="center"/>
      <protection/>
    </xf>
    <xf numFmtId="180" fontId="12" fillId="0" borderId="9" xfId="0" applyNumberFormat="1" applyFont="1" applyFill="1" applyBorder="1" applyAlignment="1" applyProtection="1">
      <alignment vertical="center"/>
      <protection locked="0"/>
    </xf>
    <xf numFmtId="181" fontId="11" fillId="33" borderId="9" xfId="68" applyNumberFormat="1" applyFont="1" applyFill="1" applyBorder="1" applyAlignment="1">
      <alignment vertical="center"/>
      <protection/>
    </xf>
    <xf numFmtId="0" fontId="11" fillId="0" borderId="0" xfId="0" applyFont="1" applyAlignment="1">
      <alignment vertical="center"/>
    </xf>
    <xf numFmtId="0" fontId="50" fillId="33" borderId="16" xfId="0" applyFont="1" applyFill="1" applyBorder="1" applyAlignment="1">
      <alignment vertical="center"/>
    </xf>
    <xf numFmtId="0" fontId="42" fillId="33" borderId="16" xfId="0" applyFont="1" applyFill="1" applyBorder="1" applyAlignment="1">
      <alignment horizontal="center" vertical="center"/>
    </xf>
    <xf numFmtId="0" fontId="11" fillId="33" borderId="9" xfId="0" applyNumberFormat="1" applyFont="1" applyFill="1" applyBorder="1" applyAlignment="1">
      <alignment vertical="center"/>
    </xf>
    <xf numFmtId="0" fontId="11" fillId="33" borderId="9" xfId="0" applyFont="1" applyFill="1" applyBorder="1" applyAlignment="1">
      <alignment vertical="center"/>
    </xf>
    <xf numFmtId="0" fontId="12" fillId="33" borderId="16" xfId="0" applyFont="1" applyFill="1" applyBorder="1" applyAlignment="1">
      <alignment horizontal="center" vertical="center"/>
    </xf>
    <xf numFmtId="177" fontId="11" fillId="33" borderId="9" xfId="0" applyNumberFormat="1" applyFont="1" applyFill="1" applyBorder="1" applyAlignment="1">
      <alignment vertical="center"/>
    </xf>
  </cellXfs>
  <cellStyles count="6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_2016年执行2017年预算（政府预算）" xfId="64"/>
    <cellStyle name="常规 2 2 2" xfId="65"/>
    <cellStyle name="常规 3 2" xfId="66"/>
    <cellStyle name="常规 2 3" xfId="67"/>
    <cellStyle name="常规 4" xfId="68"/>
    <cellStyle name="常规 2" xfId="69"/>
    <cellStyle name="常规 7" xfId="70"/>
    <cellStyle name="常规_2016年执行2017年预算（政府预算）123" xfId="71"/>
    <cellStyle name="常规 4 2" xfId="72"/>
    <cellStyle name="常规_2007人代会数据 2"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42;&#32771;\2023&#24180;&#36130;&#25919;&#25253;&#21578;&#38468;&#34920;(1.10&#2345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0644;&#26827;\&#20132;&#25509;&#36164;&#26009;\2024&#24180;&#25991;&#20214;\&#25968;&#25454;\&#39044;&#31639;&#31185;\&#20154;&#22823;&#22871;&#34920;\&#21442;&#32771;\&#25919;&#24220;&#39044;&#31639;&#25253;&#34920;&#65288;&#26412;&#32423;&#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3年全县一般公共预算"/>
      <sheetName val="2023年县本级一般公共预算"/>
      <sheetName val="2023年全县政府基金"/>
      <sheetName val="2023年县本级政府基金"/>
      <sheetName val="2023年国有资本经营"/>
      <sheetName val="2023年县本级国有资本经营"/>
      <sheetName val="2024年全县一般公共预算"/>
      <sheetName val="2024年县本级一般公共预算"/>
      <sheetName val="2024年全县政府基金"/>
      <sheetName val="2024年县本级政府基金"/>
      <sheetName val="2024年国有资本经营"/>
      <sheetName val="2024年县本级国有资本经营"/>
    </sheetNames>
    <sheetDataSet>
      <sheetData sheetId="2">
        <row r="20">
          <cell r="I20">
            <v>115742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年初预算表1"/>
      <sheetName val="年初预算表2"/>
      <sheetName val="年初预算表3"/>
      <sheetName val="年初预算表4"/>
      <sheetName val="年初预算表5"/>
      <sheetName val="年初预算表6"/>
      <sheetName val="年初预算表7"/>
      <sheetName val="年初预算表8"/>
      <sheetName val="年初预算表9"/>
    </sheetNames>
    <sheetDataSet>
      <sheetData sheetId="4">
        <row r="370">
          <cell r="B370">
            <v>213</v>
          </cell>
          <cell r="C370" t="str">
            <v>农林水支出</v>
          </cell>
          <cell r="D370">
            <v>184422.45</v>
          </cell>
        </row>
        <row r="371">
          <cell r="B371">
            <v>21301</v>
          </cell>
          <cell r="C371" t="str">
            <v>农业农村</v>
          </cell>
          <cell r="D371">
            <v>69894.92</v>
          </cell>
        </row>
        <row r="372">
          <cell r="B372">
            <v>2130101</v>
          </cell>
          <cell r="C372" t="str">
            <v>行政运行</v>
          </cell>
          <cell r="D372">
            <v>1947.47</v>
          </cell>
          <cell r="E372">
            <v>1681</v>
          </cell>
        </row>
        <row r="373">
          <cell r="B373">
            <v>2130102</v>
          </cell>
          <cell r="C373" t="str">
            <v>一般行政管理事务</v>
          </cell>
          <cell r="D373">
            <v>53.04</v>
          </cell>
          <cell r="E373">
            <v>33</v>
          </cell>
        </row>
        <row r="374">
          <cell r="B374">
            <v>2130103</v>
          </cell>
          <cell r="C374" t="str">
            <v>机关服务</v>
          </cell>
          <cell r="E374">
            <v>46</v>
          </cell>
        </row>
        <row r="375">
          <cell r="B375">
            <v>2130104</v>
          </cell>
          <cell r="C375" t="str">
            <v>事业运行</v>
          </cell>
          <cell r="D375">
            <v>13827.66</v>
          </cell>
          <cell r="E375">
            <v>10898</v>
          </cell>
        </row>
        <row r="376">
          <cell r="B376">
            <v>2130106</v>
          </cell>
          <cell r="C376" t="str">
            <v>科技转化与推广服务</v>
          </cell>
          <cell r="D376">
            <v>1173.82</v>
          </cell>
          <cell r="E376">
            <v>4424</v>
          </cell>
        </row>
        <row r="377">
          <cell r="B377">
            <v>2130108</v>
          </cell>
          <cell r="C377" t="str">
            <v>病虫害控制</v>
          </cell>
          <cell r="D377">
            <v>1855.03</v>
          </cell>
          <cell r="E377">
            <v>801</v>
          </cell>
        </row>
        <row r="378">
          <cell r="B378">
            <v>2130109</v>
          </cell>
          <cell r="C378" t="str">
            <v>农产品质量安全</v>
          </cell>
          <cell r="D378">
            <v>97.06</v>
          </cell>
          <cell r="E378">
            <v>5</v>
          </cell>
        </row>
        <row r="379">
          <cell r="B379">
            <v>2130110</v>
          </cell>
          <cell r="C379" t="str">
            <v>执法监管</v>
          </cell>
          <cell r="D379">
            <v>186.9</v>
          </cell>
          <cell r="E379">
            <v>1148</v>
          </cell>
        </row>
        <row r="380">
          <cell r="B380">
            <v>2130112</v>
          </cell>
          <cell r="C380" t="str">
            <v>行业业务管理</v>
          </cell>
          <cell r="D380">
            <v>89.2</v>
          </cell>
          <cell r="E380">
            <v>53</v>
          </cell>
        </row>
        <row r="381">
          <cell r="B381">
            <v>2130119</v>
          </cell>
          <cell r="C381" t="str">
            <v>防灾救灾</v>
          </cell>
          <cell r="D381">
            <v>294.16</v>
          </cell>
          <cell r="E381">
            <v>51</v>
          </cell>
        </row>
        <row r="382">
          <cell r="B382">
            <v>2130120</v>
          </cell>
          <cell r="C382" t="str">
            <v>稳定农民收入补贴</v>
          </cell>
          <cell r="E382">
            <v>1</v>
          </cell>
        </row>
        <row r="383">
          <cell r="B383">
            <v>2130122</v>
          </cell>
          <cell r="C383" t="str">
            <v>农业生产发展</v>
          </cell>
          <cell r="D383">
            <v>26253.1</v>
          </cell>
          <cell r="E383">
            <v>18631</v>
          </cell>
        </row>
        <row r="384">
          <cell r="B384">
            <v>2130124</v>
          </cell>
          <cell r="C384" t="str">
            <v>农村合作经济</v>
          </cell>
          <cell r="D384">
            <v>1209</v>
          </cell>
          <cell r="E384">
            <v>1340</v>
          </cell>
        </row>
        <row r="385">
          <cell r="B385">
            <v>2130125</v>
          </cell>
          <cell r="C385" t="str">
            <v>农产品加工与促销</v>
          </cell>
          <cell r="D385">
            <v>72.99</v>
          </cell>
          <cell r="E385">
            <v>480</v>
          </cell>
        </row>
        <row r="386">
          <cell r="B386">
            <v>2130126</v>
          </cell>
          <cell r="C386" t="str">
            <v>农村社会事业</v>
          </cell>
          <cell r="D386">
            <v>103.62</v>
          </cell>
          <cell r="E386">
            <v>887</v>
          </cell>
        </row>
        <row r="387">
          <cell r="B387">
            <v>2130135</v>
          </cell>
          <cell r="C387" t="str">
            <v>农业生态资源保护</v>
          </cell>
          <cell r="D387">
            <v>3552.06</v>
          </cell>
          <cell r="E387">
            <v>1710</v>
          </cell>
        </row>
        <row r="388">
          <cell r="B388">
            <v>2130142</v>
          </cell>
          <cell r="C388" t="str">
            <v>乡村道路建设</v>
          </cell>
          <cell r="D388">
            <v>16.88</v>
          </cell>
          <cell r="E388">
            <v>2459</v>
          </cell>
        </row>
        <row r="389">
          <cell r="B389">
            <v>2130148</v>
          </cell>
          <cell r="C389" t="str">
            <v>渔业发展</v>
          </cell>
          <cell r="D389">
            <v>636</v>
          </cell>
          <cell r="E389">
            <v>531</v>
          </cell>
        </row>
        <row r="390">
          <cell r="B390">
            <v>2130153</v>
          </cell>
          <cell r="C390" t="str">
            <v>耕地建设与利用</v>
          </cell>
          <cell r="D390">
            <v>6386.72</v>
          </cell>
          <cell r="E390">
            <v>11780</v>
          </cell>
        </row>
        <row r="391">
          <cell r="B391">
            <v>2130199</v>
          </cell>
          <cell r="C391" t="str">
            <v>其他农业农村支出</v>
          </cell>
          <cell r="D391">
            <v>12140.19</v>
          </cell>
          <cell r="E391">
            <v>795</v>
          </cell>
        </row>
        <row r="392">
          <cell r="B392">
            <v>21302</v>
          </cell>
          <cell r="C392" t="str">
            <v>林业和草原</v>
          </cell>
          <cell r="D392">
            <v>34752.84</v>
          </cell>
        </row>
        <row r="393">
          <cell r="B393">
            <v>2130201</v>
          </cell>
          <cell r="C393" t="str">
            <v>行政运行</v>
          </cell>
          <cell r="D393">
            <v>574.27</v>
          </cell>
          <cell r="E393">
            <v>536</v>
          </cell>
        </row>
        <row r="394">
          <cell r="B394">
            <v>2130202</v>
          </cell>
          <cell r="C394" t="str">
            <v>一般行政管理事务</v>
          </cell>
          <cell r="E394">
            <v>10</v>
          </cell>
        </row>
        <row r="395">
          <cell r="B395">
            <v>2130204</v>
          </cell>
          <cell r="C395" t="str">
            <v>事业机构</v>
          </cell>
          <cell r="D395">
            <v>1321.6</v>
          </cell>
          <cell r="E395">
            <v>1072</v>
          </cell>
        </row>
        <row r="396">
          <cell r="B396">
            <v>2130205</v>
          </cell>
          <cell r="C396" t="str">
            <v>森林资源培育</v>
          </cell>
          <cell r="D396">
            <v>27375.63</v>
          </cell>
          <cell r="E396">
            <v>11112</v>
          </cell>
        </row>
        <row r="397">
          <cell r="B397">
            <v>2130206</v>
          </cell>
          <cell r="C397" t="str">
            <v>技术推广与转化</v>
          </cell>
          <cell r="D397">
            <v>105</v>
          </cell>
          <cell r="E397">
            <v>0</v>
          </cell>
        </row>
        <row r="398">
          <cell r="B398">
            <v>2130207</v>
          </cell>
          <cell r="C398" t="str">
            <v>森林资源管理</v>
          </cell>
          <cell r="D398">
            <v>652</v>
          </cell>
          <cell r="E398">
            <v>281</v>
          </cell>
        </row>
        <row r="399">
          <cell r="B399">
            <v>2130209</v>
          </cell>
          <cell r="C399" t="str">
            <v>森林生态效益补偿</v>
          </cell>
          <cell r="D399">
            <v>1884.34</v>
          </cell>
          <cell r="E399">
            <v>529</v>
          </cell>
        </row>
        <row r="400">
          <cell r="B400">
            <v>2130211</v>
          </cell>
          <cell r="C400" t="str">
            <v>动植物保护</v>
          </cell>
          <cell r="D400">
            <v>217</v>
          </cell>
          <cell r="E400">
            <v>23</v>
          </cell>
        </row>
        <row r="401">
          <cell r="B401">
            <v>2130212</v>
          </cell>
          <cell r="C401" t="str">
            <v>湿地保护</v>
          </cell>
          <cell r="D401">
            <v>330</v>
          </cell>
          <cell r="E401">
            <v>0</v>
          </cell>
        </row>
        <row r="402">
          <cell r="B402">
            <v>2130226</v>
          </cell>
          <cell r="C402" t="str">
            <v>林区公共支出</v>
          </cell>
          <cell r="D402">
            <v>25</v>
          </cell>
          <cell r="E402">
            <v>15</v>
          </cell>
        </row>
        <row r="403">
          <cell r="B403">
            <v>2130227</v>
          </cell>
          <cell r="C403" t="str">
            <v>贷款贴息</v>
          </cell>
          <cell r="D403">
            <v>39</v>
          </cell>
          <cell r="E403">
            <v>0</v>
          </cell>
        </row>
        <row r="404">
          <cell r="B404">
            <v>2130234</v>
          </cell>
          <cell r="C404" t="str">
            <v>林业草原防灾减灾</v>
          </cell>
          <cell r="D404">
            <v>2174</v>
          </cell>
          <cell r="E404">
            <v>1081</v>
          </cell>
        </row>
        <row r="405">
          <cell r="B405">
            <v>2130238</v>
          </cell>
          <cell r="C405" t="str">
            <v>退耕还林还草</v>
          </cell>
          <cell r="E405">
            <v>3212</v>
          </cell>
        </row>
        <row r="406">
          <cell r="B406">
            <v>2130299</v>
          </cell>
          <cell r="C406" t="str">
            <v>其他林业和草原支出</v>
          </cell>
          <cell r="D406">
            <v>55</v>
          </cell>
          <cell r="E406">
            <v>0</v>
          </cell>
        </row>
        <row r="407">
          <cell r="B407">
            <v>21303</v>
          </cell>
          <cell r="C407" t="str">
            <v>水利</v>
          </cell>
          <cell r="D407">
            <v>22604.98</v>
          </cell>
        </row>
        <row r="408">
          <cell r="B408">
            <v>2130301</v>
          </cell>
          <cell r="C408" t="str">
            <v>行政运行</v>
          </cell>
          <cell r="D408">
            <v>786.17</v>
          </cell>
          <cell r="E408">
            <v>646</v>
          </cell>
        </row>
        <row r="409">
          <cell r="B409">
            <v>2130302</v>
          </cell>
          <cell r="C409" t="str">
            <v>一般行政管理事务</v>
          </cell>
          <cell r="D409">
            <v>240</v>
          </cell>
          <cell r="E409">
            <v>72</v>
          </cell>
        </row>
        <row r="410">
          <cell r="B410">
            <v>2130304</v>
          </cell>
          <cell r="C410" t="str">
            <v>水利行业业务管理</v>
          </cell>
          <cell r="D410">
            <v>207</v>
          </cell>
          <cell r="E410">
            <v>0</v>
          </cell>
        </row>
        <row r="411">
          <cell r="B411">
            <v>2130305</v>
          </cell>
          <cell r="C411" t="str">
            <v>水利工程建设</v>
          </cell>
          <cell r="D411">
            <v>9026.08</v>
          </cell>
          <cell r="E411">
            <v>34784</v>
          </cell>
        </row>
        <row r="412">
          <cell r="B412">
            <v>2130306</v>
          </cell>
          <cell r="C412" t="str">
            <v>水利工程运行与维护</v>
          </cell>
          <cell r="D412">
            <v>4411.41</v>
          </cell>
          <cell r="E412">
            <v>15158</v>
          </cell>
        </row>
        <row r="413">
          <cell r="B413">
            <v>2130308</v>
          </cell>
          <cell r="C413" t="str">
            <v>水利前期工作</v>
          </cell>
          <cell r="D413">
            <v>499.34</v>
          </cell>
          <cell r="E413">
            <v>0</v>
          </cell>
        </row>
        <row r="414">
          <cell r="B414">
            <v>2130310</v>
          </cell>
          <cell r="C414" t="str">
            <v>水土保持</v>
          </cell>
          <cell r="E414">
            <v>1002</v>
          </cell>
        </row>
        <row r="415">
          <cell r="B415">
            <v>2130311</v>
          </cell>
          <cell r="C415" t="str">
            <v>水资源节约管理与保护</v>
          </cell>
          <cell r="D415">
            <v>335</v>
          </cell>
          <cell r="E415">
            <v>15</v>
          </cell>
        </row>
        <row r="416">
          <cell r="B416">
            <v>2130312</v>
          </cell>
          <cell r="C416" t="str">
            <v>水质监测</v>
          </cell>
          <cell r="D416">
            <v>48</v>
          </cell>
          <cell r="E416">
            <v>0</v>
          </cell>
        </row>
        <row r="417">
          <cell r="B417">
            <v>2130313</v>
          </cell>
          <cell r="C417" t="str">
            <v>水文测报</v>
          </cell>
          <cell r="D417">
            <v>723.1</v>
          </cell>
          <cell r="E417">
            <v>510</v>
          </cell>
        </row>
        <row r="418">
          <cell r="B418">
            <v>2130314</v>
          </cell>
          <cell r="C418" t="str">
            <v>防汛</v>
          </cell>
          <cell r="D418">
            <v>255.89</v>
          </cell>
          <cell r="E418">
            <v>43</v>
          </cell>
        </row>
        <row r="419">
          <cell r="B419">
            <v>2130315</v>
          </cell>
          <cell r="C419" t="str">
            <v>抗旱</v>
          </cell>
          <cell r="D419">
            <v>2900</v>
          </cell>
          <cell r="E419">
            <v>0</v>
          </cell>
        </row>
        <row r="420">
          <cell r="B420">
            <v>2130316</v>
          </cell>
          <cell r="C420" t="str">
            <v>农村水利</v>
          </cell>
          <cell r="D420">
            <v>1235.75</v>
          </cell>
          <cell r="E420">
            <v>4052</v>
          </cell>
        </row>
        <row r="421">
          <cell r="B421">
            <v>2130319</v>
          </cell>
          <cell r="C421" t="str">
            <v>江河湖库水系综合整治</v>
          </cell>
          <cell r="D421">
            <v>267</v>
          </cell>
          <cell r="E421">
            <v>0</v>
          </cell>
        </row>
        <row r="422">
          <cell r="B422">
            <v>2130321</v>
          </cell>
          <cell r="C422" t="str">
            <v>大中型水库移民后期扶持专项支出</v>
          </cell>
          <cell r="D422">
            <v>76</v>
          </cell>
          <cell r="E422">
            <v>0</v>
          </cell>
        </row>
        <row r="423">
          <cell r="B423">
            <v>2130334</v>
          </cell>
          <cell r="C423" t="str">
            <v>水利建设征地及移民支出</v>
          </cell>
          <cell r="D423">
            <v>62.43</v>
          </cell>
          <cell r="E423">
            <v>0</v>
          </cell>
        </row>
        <row r="424">
          <cell r="B424">
            <v>2130335</v>
          </cell>
          <cell r="C424" t="str">
            <v>农村供水</v>
          </cell>
          <cell r="D424">
            <v>10</v>
          </cell>
          <cell r="E424">
            <v>30</v>
          </cell>
        </row>
        <row r="425">
          <cell r="B425">
            <v>2130399</v>
          </cell>
          <cell r="C425" t="str">
            <v>其他水利支出</v>
          </cell>
          <cell r="D425">
            <v>1521.82</v>
          </cell>
          <cell r="E425">
            <v>761</v>
          </cell>
        </row>
        <row r="426">
          <cell r="B426">
            <v>21305</v>
          </cell>
          <cell r="C426" t="str">
            <v>巩固脱贫攻坚成果衔接乡村振兴</v>
          </cell>
          <cell r="D426">
            <v>17787.28</v>
          </cell>
        </row>
        <row r="427">
          <cell r="B427">
            <v>2130501</v>
          </cell>
          <cell r="C427" t="str">
            <v>行政运行</v>
          </cell>
          <cell r="D427">
            <v>210.11</v>
          </cell>
          <cell r="E427">
            <v>187</v>
          </cell>
        </row>
        <row r="428">
          <cell r="B428">
            <v>2130502</v>
          </cell>
          <cell r="C428" t="str">
            <v>一般行政管理事务</v>
          </cell>
          <cell r="E428">
            <v>1</v>
          </cell>
        </row>
        <row r="429">
          <cell r="B429">
            <v>2130504</v>
          </cell>
          <cell r="C429" t="str">
            <v>农村基础设施建设</v>
          </cell>
          <cell r="D429">
            <v>7073.07</v>
          </cell>
          <cell r="E429">
            <v>3927</v>
          </cell>
        </row>
        <row r="430">
          <cell r="B430">
            <v>2130505</v>
          </cell>
          <cell r="C430" t="str">
            <v>生产发展</v>
          </cell>
          <cell r="D430">
            <v>127.53</v>
          </cell>
          <cell r="E430">
            <v>62</v>
          </cell>
        </row>
        <row r="431">
          <cell r="B431">
            <v>2130506</v>
          </cell>
          <cell r="C431" t="str">
            <v>社会发展</v>
          </cell>
          <cell r="D431">
            <v>35.45</v>
          </cell>
          <cell r="E431">
            <v>4</v>
          </cell>
        </row>
        <row r="432">
          <cell r="B432">
            <v>2130507</v>
          </cell>
          <cell r="C432" t="str">
            <v>贷款奖补和贴息</v>
          </cell>
          <cell r="D432">
            <v>0.75</v>
          </cell>
          <cell r="E432">
            <v>0</v>
          </cell>
        </row>
        <row r="433">
          <cell r="B433">
            <v>2130550</v>
          </cell>
          <cell r="C433" t="str">
            <v>事业运行</v>
          </cell>
          <cell r="D433">
            <v>158.33</v>
          </cell>
          <cell r="E433">
            <v>178</v>
          </cell>
        </row>
        <row r="434">
          <cell r="B434">
            <v>2130599</v>
          </cell>
          <cell r="C434" t="str">
            <v>其他巩固脱贫攻坚成果衔接乡村振兴支出</v>
          </cell>
          <cell r="D434">
            <v>10182.03</v>
          </cell>
          <cell r="E434">
            <v>12055</v>
          </cell>
        </row>
        <row r="435">
          <cell r="B435">
            <v>21307</v>
          </cell>
          <cell r="C435" t="str">
            <v>农村综合改革</v>
          </cell>
          <cell r="D435">
            <v>33715.85</v>
          </cell>
        </row>
        <row r="436">
          <cell r="B436">
            <v>2130701</v>
          </cell>
          <cell r="C436" t="str">
            <v>对村级公益事业建设的补助</v>
          </cell>
          <cell r="D436">
            <v>16138.29</v>
          </cell>
          <cell r="E436">
            <v>10890</v>
          </cell>
        </row>
        <row r="437">
          <cell r="B437">
            <v>2130705</v>
          </cell>
          <cell r="C437" t="str">
            <v>对村民委员会和村党支部的补助</v>
          </cell>
          <cell r="D437">
            <v>14936.76</v>
          </cell>
          <cell r="E437">
            <v>12699</v>
          </cell>
        </row>
        <row r="438">
          <cell r="B438">
            <v>2130706</v>
          </cell>
          <cell r="C438" t="str">
            <v>对村集体经济组织的补助</v>
          </cell>
          <cell r="D438">
            <v>1500</v>
          </cell>
          <cell r="E438">
            <v>25</v>
          </cell>
        </row>
        <row r="439">
          <cell r="B439">
            <v>2130799</v>
          </cell>
          <cell r="C439" t="str">
            <v>其他农村综合改革支出</v>
          </cell>
          <cell r="D439">
            <v>1140.8</v>
          </cell>
          <cell r="E439">
            <v>0</v>
          </cell>
        </row>
        <row r="440">
          <cell r="B440">
            <v>21308</v>
          </cell>
          <cell r="C440" t="str">
            <v>普惠金融发展支出</v>
          </cell>
          <cell r="D440">
            <v>5666.44</v>
          </cell>
        </row>
        <row r="441">
          <cell r="B441">
            <v>2130803</v>
          </cell>
          <cell r="C441" t="str">
            <v>农业保险保费补贴</v>
          </cell>
          <cell r="D441">
            <v>3778.15</v>
          </cell>
          <cell r="E441">
            <v>5275</v>
          </cell>
        </row>
        <row r="442">
          <cell r="B442">
            <v>2130804</v>
          </cell>
          <cell r="C442" t="str">
            <v>创业担保贷款贴息及奖补</v>
          </cell>
          <cell r="D442">
            <v>1888.29</v>
          </cell>
          <cell r="E442">
            <v>569</v>
          </cell>
        </row>
        <row r="443">
          <cell r="B443">
            <v>21399</v>
          </cell>
          <cell r="C443" t="str">
            <v>其他农林水支出</v>
          </cell>
          <cell r="D443">
            <v>0.14</v>
          </cell>
        </row>
        <row r="444">
          <cell r="B444">
            <v>2139999</v>
          </cell>
          <cell r="C444" t="str">
            <v>其他农林水支出</v>
          </cell>
          <cell r="D444">
            <v>0.14</v>
          </cell>
          <cell r="E444">
            <v>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http://www.zhongxian.gov.cn/zwgk_156/zfxxgkml/hmhlzj/zyzc/202307/t20230706_12127485.html" TargetMode="External" /><Relationship Id="rId2" Type="http://schemas.openxmlformats.org/officeDocument/2006/relationships/hyperlink" Target="http://www.zhongxian.gov.cn/zwgk_156/zfxxgkml/hmhlzj/zyzc/202302/t20230216_11614011.html" TargetMode="External" /><Relationship Id="rId3" Type="http://schemas.openxmlformats.org/officeDocument/2006/relationships/hyperlink" Target="http://www.zhongxian.gov.cn/zwgk_156/zfxxgkml/hmhlzj/zyzc/202302/t20230216_11612628.html" TargetMode="External" /><Relationship Id="rId4" Type="http://schemas.openxmlformats.org/officeDocument/2006/relationships/hyperlink" Target="http://www.zhongxian.gov.cn/zwgk_156/zfxxgkml/hmhlzj/zyzc/202309/t20230927_12389221.html" TargetMode="External" /><Relationship Id="rId5" Type="http://schemas.openxmlformats.org/officeDocument/2006/relationships/hyperlink" Target="http://www.zhongxian.gov.cn/zwgk_156/zfxxgkml/hmhlzj/zyzc/202312/t20231220_12728146.html" TargetMode="External" /><Relationship Id="rId6" Type="http://schemas.openxmlformats.org/officeDocument/2006/relationships/hyperlink" Target="http://www.zhongxian.gov.cn/zwgk_156/zfxxgkml/hmhlzj/zyzc/202305/t20230529_12008130.html" TargetMode="External" /><Relationship Id="rId7" Type="http://schemas.openxmlformats.org/officeDocument/2006/relationships/hyperlink" Target="http://www.zhongxian.gov.cn/zwgk_156/zfxxgkml/hmhlzj/zyzc/202312/t20231215_12712336.html" TargetMode="External" /><Relationship Id="rId8" Type="http://schemas.openxmlformats.org/officeDocument/2006/relationships/hyperlink" Target="http://www.zhongxian.gov.cn/zwgk_156/zfxxgkml/hmhlzj/zyzc/202312/t20231220_12728373.html" TargetMode="External" /><Relationship Id="rId9" Type="http://schemas.openxmlformats.org/officeDocument/2006/relationships/hyperlink" Target="http://www.zhongxian.gov.cn/zwgk_156/zfxxgkml/hmhlzj/zyzc/202312/t20231215_12712237.html" TargetMode="External" /><Relationship Id="rId10" Type="http://schemas.openxmlformats.org/officeDocument/2006/relationships/hyperlink" Target="http://www.zhongxian.gov.cn/zwgk_156/zfxxgkml/hmhlzj/zyzc/202311/t20231121_12588734.html" TargetMode="External" /><Relationship Id="rId11" Type="http://schemas.openxmlformats.org/officeDocument/2006/relationships/hyperlink" Target="http://www.zhongxian.gov.cn/zwgk_156/zfxxgkml/hmhlzj/zyzc/202309/t20230927_12389168.html" TargetMode="External" /><Relationship Id="rId12" Type="http://schemas.openxmlformats.org/officeDocument/2006/relationships/hyperlink" Target="http://www.zhongxian.gov.cn/bm/zxczj/gsggczj/202312/t20231222_12736056.html" TargetMode="External" /></Relationships>
</file>

<file path=xl/worksheets/sheet1.xml><?xml version="1.0" encoding="utf-8"?>
<worksheet xmlns="http://schemas.openxmlformats.org/spreadsheetml/2006/main" xmlns:r="http://schemas.openxmlformats.org/officeDocument/2006/relationships">
  <dimension ref="A1:L37"/>
  <sheetViews>
    <sheetView zoomScaleSheetLayoutView="100" workbookViewId="0" topLeftCell="A1">
      <selection activeCell="A1" sqref="A1"/>
    </sheetView>
  </sheetViews>
  <sheetFormatPr defaultColWidth="40.375" defaultRowHeight="14.25"/>
  <cols>
    <col min="1" max="1" width="33.00390625" style="325" customWidth="1"/>
    <col min="2" max="4" width="12.125" style="325" customWidth="1"/>
    <col min="5" max="5" width="8.25390625" style="325" customWidth="1"/>
    <col min="6" max="6" width="29.875" style="325" customWidth="1"/>
    <col min="7" max="9" width="10.375" style="325" customWidth="1"/>
    <col min="10" max="10" width="10.125" style="325" customWidth="1"/>
    <col min="11" max="11" width="9.875" style="325" customWidth="1"/>
    <col min="12" max="254" width="40.375" style="325" customWidth="1"/>
    <col min="255" max="16384" width="40.375" style="428" customWidth="1"/>
  </cols>
  <sheetData>
    <row r="1" s="325" customFormat="1" ht="18.75">
      <c r="A1" s="314" t="s">
        <v>0</v>
      </c>
    </row>
    <row r="2" spans="1:10" s="325" customFormat="1" ht="21" customHeight="1">
      <c r="A2" s="329" t="s">
        <v>1</v>
      </c>
      <c r="B2" s="329"/>
      <c r="C2" s="329"/>
      <c r="D2" s="329"/>
      <c r="E2" s="329"/>
      <c r="F2" s="329"/>
      <c r="G2" s="329"/>
      <c r="H2" s="329"/>
      <c r="I2" s="329"/>
      <c r="J2" s="329"/>
    </row>
    <row r="3" spans="1:10" s="325" customFormat="1" ht="15" customHeight="1">
      <c r="A3" s="330"/>
      <c r="B3" s="330"/>
      <c r="C3" s="330"/>
      <c r="D3" s="330"/>
      <c r="E3" s="330"/>
      <c r="F3" s="330"/>
      <c r="G3" s="429"/>
      <c r="H3" s="430" t="s">
        <v>2</v>
      </c>
      <c r="I3" s="433"/>
      <c r="J3" s="433"/>
    </row>
    <row r="4" spans="1:10" s="326" customFormat="1" ht="30">
      <c r="A4" s="332" t="s">
        <v>3</v>
      </c>
      <c r="B4" s="289" t="s">
        <v>4</v>
      </c>
      <c r="C4" s="289" t="s">
        <v>5</v>
      </c>
      <c r="D4" s="289" t="s">
        <v>6</v>
      </c>
      <c r="E4" s="318" t="s">
        <v>7</v>
      </c>
      <c r="F4" s="332" t="s">
        <v>3</v>
      </c>
      <c r="G4" s="289" t="s">
        <v>4</v>
      </c>
      <c r="H4" s="289" t="s">
        <v>5</v>
      </c>
      <c r="I4" s="289" t="s">
        <v>6</v>
      </c>
      <c r="J4" s="318" t="s">
        <v>7</v>
      </c>
    </row>
    <row r="5" spans="1:11" s="327" customFormat="1" ht="15.75">
      <c r="A5" s="332" t="s">
        <v>8</v>
      </c>
      <c r="B5" s="115">
        <f>SUM(B6:B7,B31,B35,B36,B37)</f>
        <v>759163</v>
      </c>
      <c r="C5" s="115">
        <f>SUM(C6:C7,C31,C35,C36,C37)</f>
        <v>1087948</v>
      </c>
      <c r="D5" s="115">
        <f>SUM(D6:D7,D31,D35,D36,D37)</f>
        <v>1169033</v>
      </c>
      <c r="E5" s="115"/>
      <c r="F5" s="332" t="s">
        <v>9</v>
      </c>
      <c r="G5" s="115">
        <f>SUM(G6,G31,G32,G33,G34,G35)</f>
        <v>759163</v>
      </c>
      <c r="H5" s="115">
        <f>SUM(H6,H31,H32,H33,H34,H35)</f>
        <v>1087948</v>
      </c>
      <c r="I5" s="115">
        <f>SUM(I6,I31:I35)</f>
        <v>1169033</v>
      </c>
      <c r="J5" s="115"/>
      <c r="K5" s="325"/>
    </row>
    <row r="6" spans="1:10" s="325" customFormat="1" ht="15.75">
      <c r="A6" s="335" t="s">
        <v>10</v>
      </c>
      <c r="B6" s="260">
        <v>69101</v>
      </c>
      <c r="C6" s="85">
        <v>69101</v>
      </c>
      <c r="D6" s="85">
        <v>69101</v>
      </c>
      <c r="E6" s="260"/>
      <c r="F6" s="335" t="s">
        <v>11</v>
      </c>
      <c r="G6" s="260">
        <f aca="true" t="shared" si="0" ref="G6:I6">SUM(G7:G30)</f>
        <v>727067</v>
      </c>
      <c r="H6" s="260">
        <f t="shared" si="0"/>
        <v>932088</v>
      </c>
      <c r="I6" s="260">
        <f t="shared" si="0"/>
        <v>769879</v>
      </c>
      <c r="J6" s="319">
        <v>0.078</v>
      </c>
    </row>
    <row r="7" spans="1:10" s="325" customFormat="1" ht="15.75">
      <c r="A7" s="335" t="s">
        <v>12</v>
      </c>
      <c r="B7" s="115">
        <f>SUM(B8,B23)</f>
        <v>248226</v>
      </c>
      <c r="C7" s="115">
        <f>SUM(C8,C23)</f>
        <v>248226</v>
      </c>
      <c r="D7" s="115">
        <f>SUM(D8,D23)</f>
        <v>250016</v>
      </c>
      <c r="E7" s="319">
        <v>0.108</v>
      </c>
      <c r="F7" s="333" t="s">
        <v>13</v>
      </c>
      <c r="G7" s="120">
        <v>54617</v>
      </c>
      <c r="H7" s="120">
        <v>88172</v>
      </c>
      <c r="I7" s="120">
        <v>58638</v>
      </c>
      <c r="J7" s="434"/>
    </row>
    <row r="8" spans="1:10" s="325" customFormat="1" ht="15.75">
      <c r="A8" s="260" t="s">
        <v>14</v>
      </c>
      <c r="B8" s="260">
        <f>SUM(B9:B22)</f>
        <v>128226</v>
      </c>
      <c r="C8" s="260">
        <f>SUM(C9:C22)</f>
        <v>124226</v>
      </c>
      <c r="D8" s="260">
        <f>SUM(D9:D22)</f>
        <v>127367</v>
      </c>
      <c r="E8" s="319">
        <v>0.192</v>
      </c>
      <c r="F8" s="333" t="s">
        <v>15</v>
      </c>
      <c r="G8" s="120">
        <v>63</v>
      </c>
      <c r="H8" s="120">
        <v>70</v>
      </c>
      <c r="I8" s="120">
        <v>66</v>
      </c>
      <c r="J8" s="434"/>
    </row>
    <row r="9" spans="1:12" s="325" customFormat="1" ht="15.75">
      <c r="A9" s="333" t="s">
        <v>16</v>
      </c>
      <c r="B9" s="89">
        <v>62296</v>
      </c>
      <c r="C9" s="89">
        <v>37726</v>
      </c>
      <c r="D9" s="89">
        <v>38225</v>
      </c>
      <c r="E9" s="431"/>
      <c r="F9" s="333" t="s">
        <v>17</v>
      </c>
      <c r="G9" s="120">
        <v>15682</v>
      </c>
      <c r="H9" s="120">
        <v>24495</v>
      </c>
      <c r="I9" s="120">
        <v>22868</v>
      </c>
      <c r="J9" s="434"/>
      <c r="L9" s="325" t="s">
        <v>18</v>
      </c>
    </row>
    <row r="10" spans="1:10" s="325" customFormat="1" ht="15.75">
      <c r="A10" s="333" t="s">
        <v>19</v>
      </c>
      <c r="B10" s="265"/>
      <c r="C10" s="120"/>
      <c r="D10" s="265"/>
      <c r="E10" s="431"/>
      <c r="F10" s="333" t="s">
        <v>20</v>
      </c>
      <c r="G10" s="120">
        <v>161440</v>
      </c>
      <c r="H10" s="120">
        <v>162906</v>
      </c>
      <c r="I10" s="120">
        <v>169746</v>
      </c>
      <c r="J10" s="434"/>
    </row>
    <row r="11" spans="1:10" s="325" customFormat="1" ht="15.75">
      <c r="A11" s="333" t="s">
        <v>21</v>
      </c>
      <c r="B11" s="89">
        <v>15000</v>
      </c>
      <c r="C11" s="89">
        <v>13000</v>
      </c>
      <c r="D11" s="89">
        <v>12906</v>
      </c>
      <c r="E11" s="431"/>
      <c r="F11" s="333" t="s">
        <v>22</v>
      </c>
      <c r="G11" s="120">
        <v>3812</v>
      </c>
      <c r="H11" s="120">
        <v>3818</v>
      </c>
      <c r="I11" s="120">
        <v>3814</v>
      </c>
      <c r="J11" s="434"/>
    </row>
    <row r="12" spans="1:10" s="325" customFormat="1" ht="15.75">
      <c r="A12" s="333" t="s">
        <v>23</v>
      </c>
      <c r="B12" s="89">
        <v>17000</v>
      </c>
      <c r="C12" s="89">
        <v>17000</v>
      </c>
      <c r="D12" s="89">
        <v>17654</v>
      </c>
      <c r="E12" s="431"/>
      <c r="F12" s="333" t="s">
        <v>24</v>
      </c>
      <c r="G12" s="120">
        <v>8234</v>
      </c>
      <c r="H12" s="120">
        <v>15289</v>
      </c>
      <c r="I12" s="120">
        <v>13545</v>
      </c>
      <c r="J12" s="434"/>
    </row>
    <row r="13" spans="1:10" s="325" customFormat="1" ht="15.75">
      <c r="A13" s="333" t="s">
        <v>25</v>
      </c>
      <c r="B13" s="89">
        <v>4000</v>
      </c>
      <c r="C13" s="89">
        <v>2700</v>
      </c>
      <c r="D13" s="89">
        <v>2911</v>
      </c>
      <c r="E13" s="431"/>
      <c r="F13" s="333" t="s">
        <v>26</v>
      </c>
      <c r="G13" s="120">
        <v>112199</v>
      </c>
      <c r="H13" s="120">
        <v>145600</v>
      </c>
      <c r="I13" s="120">
        <v>117709</v>
      </c>
      <c r="J13" s="434"/>
    </row>
    <row r="14" spans="1:10" s="325" customFormat="1" ht="15.75">
      <c r="A14" s="333" t="s">
        <v>27</v>
      </c>
      <c r="B14" s="89">
        <v>4800</v>
      </c>
      <c r="C14" s="89">
        <v>3500</v>
      </c>
      <c r="D14" s="89">
        <v>3636</v>
      </c>
      <c r="E14" s="431"/>
      <c r="F14" s="333" t="s">
        <v>28</v>
      </c>
      <c r="G14" s="120">
        <v>54306</v>
      </c>
      <c r="H14" s="120">
        <v>78098</v>
      </c>
      <c r="I14" s="120">
        <v>70158</v>
      </c>
      <c r="J14" s="434"/>
    </row>
    <row r="15" spans="1:10" s="325" customFormat="1" ht="15.75">
      <c r="A15" s="333" t="s">
        <v>29</v>
      </c>
      <c r="B15" s="89">
        <v>5500</v>
      </c>
      <c r="C15" s="89">
        <v>13800</v>
      </c>
      <c r="D15" s="89">
        <v>14170</v>
      </c>
      <c r="E15" s="431"/>
      <c r="F15" s="333" t="s">
        <v>30</v>
      </c>
      <c r="G15" s="120">
        <v>25309</v>
      </c>
      <c r="H15" s="120">
        <v>25323</v>
      </c>
      <c r="I15" s="120">
        <v>25343</v>
      </c>
      <c r="J15" s="434"/>
    </row>
    <row r="16" spans="1:10" s="325" customFormat="1" ht="15.75">
      <c r="A16" s="333" t="s">
        <v>31</v>
      </c>
      <c r="B16" s="89">
        <v>2500</v>
      </c>
      <c r="C16" s="89">
        <v>2800</v>
      </c>
      <c r="D16" s="89">
        <v>2757</v>
      </c>
      <c r="E16" s="431"/>
      <c r="F16" s="333" t="s">
        <v>32</v>
      </c>
      <c r="G16" s="120">
        <v>14101</v>
      </c>
      <c r="H16" s="120">
        <v>31389</v>
      </c>
      <c r="I16" s="120">
        <v>9673</v>
      </c>
      <c r="J16" s="434"/>
    </row>
    <row r="17" spans="1:10" s="325" customFormat="1" ht="15.75">
      <c r="A17" s="333" t="s">
        <v>33</v>
      </c>
      <c r="B17" s="89">
        <v>4500</v>
      </c>
      <c r="C17" s="89">
        <v>8000</v>
      </c>
      <c r="D17" s="89">
        <v>8524</v>
      </c>
      <c r="E17" s="431"/>
      <c r="F17" s="333" t="s">
        <v>34</v>
      </c>
      <c r="G17" s="120">
        <v>109715</v>
      </c>
      <c r="H17" s="120">
        <v>110398</v>
      </c>
      <c r="I17" s="120">
        <v>110056</v>
      </c>
      <c r="J17" s="434"/>
    </row>
    <row r="18" spans="1:10" s="325" customFormat="1" ht="15.75">
      <c r="A18" s="333" t="s">
        <v>35</v>
      </c>
      <c r="B18" s="89">
        <v>2130</v>
      </c>
      <c r="C18" s="89">
        <v>1500</v>
      </c>
      <c r="D18" s="89">
        <v>1626</v>
      </c>
      <c r="E18" s="431"/>
      <c r="F18" s="333" t="s">
        <v>36</v>
      </c>
      <c r="G18" s="120">
        <v>46104</v>
      </c>
      <c r="H18" s="120">
        <v>84363</v>
      </c>
      <c r="I18" s="120">
        <v>51335</v>
      </c>
      <c r="J18" s="434"/>
    </row>
    <row r="19" spans="1:10" s="325" customFormat="1" ht="15.75">
      <c r="A19" s="333" t="s">
        <v>37</v>
      </c>
      <c r="B19" s="89">
        <v>500</v>
      </c>
      <c r="C19" s="89">
        <v>500</v>
      </c>
      <c r="D19" s="89">
        <v>407</v>
      </c>
      <c r="E19" s="431"/>
      <c r="F19" s="333" t="s">
        <v>38</v>
      </c>
      <c r="G19" s="120">
        <v>31239</v>
      </c>
      <c r="H19" s="120">
        <v>39762</v>
      </c>
      <c r="I19" s="120">
        <v>46390</v>
      </c>
      <c r="J19" s="434"/>
    </row>
    <row r="20" spans="1:10" s="325" customFormat="1" ht="15.75">
      <c r="A20" s="333" t="s">
        <v>39</v>
      </c>
      <c r="B20" s="89">
        <v>3000</v>
      </c>
      <c r="C20" s="89">
        <v>18000</v>
      </c>
      <c r="D20" s="89">
        <v>18634</v>
      </c>
      <c r="E20" s="431"/>
      <c r="F20" s="333" t="s">
        <v>40</v>
      </c>
      <c r="G20" s="120">
        <v>648</v>
      </c>
      <c r="H20" s="120">
        <v>3908</v>
      </c>
      <c r="I20" s="120">
        <v>2039</v>
      </c>
      <c r="J20" s="434"/>
    </row>
    <row r="21" spans="1:10" s="325" customFormat="1" ht="15.75">
      <c r="A21" s="333" t="s">
        <v>41</v>
      </c>
      <c r="B21" s="89">
        <v>7000</v>
      </c>
      <c r="C21" s="89">
        <v>5700</v>
      </c>
      <c r="D21" s="89">
        <v>5916</v>
      </c>
      <c r="E21" s="431"/>
      <c r="F21" s="333" t="s">
        <v>42</v>
      </c>
      <c r="G21" s="120">
        <v>130</v>
      </c>
      <c r="H21" s="120">
        <v>130</v>
      </c>
      <c r="I21" s="120">
        <v>103</v>
      </c>
      <c r="J21" s="434"/>
    </row>
    <row r="22" spans="1:10" s="325" customFormat="1" ht="15.75">
      <c r="A22" s="333" t="s">
        <v>43</v>
      </c>
      <c r="B22" s="89"/>
      <c r="C22" s="265"/>
      <c r="D22" s="89">
        <v>1</v>
      </c>
      <c r="E22" s="265"/>
      <c r="F22" s="333" t="s">
        <v>44</v>
      </c>
      <c r="G22" s="120">
        <v>0</v>
      </c>
      <c r="H22" s="120">
        <v>0</v>
      </c>
      <c r="I22" s="120">
        <v>0</v>
      </c>
      <c r="J22" s="434"/>
    </row>
    <row r="23" spans="1:10" s="325" customFormat="1" ht="15.75">
      <c r="A23" s="260" t="s">
        <v>45</v>
      </c>
      <c r="B23" s="260">
        <f>SUM(B24:B30)</f>
        <v>120000</v>
      </c>
      <c r="C23" s="260">
        <f>SUM(C24:C30)</f>
        <v>124000</v>
      </c>
      <c r="D23" s="260">
        <f>SUM(D24:D30)</f>
        <v>122649</v>
      </c>
      <c r="E23" s="319">
        <v>0.032</v>
      </c>
      <c r="F23" s="333" t="s">
        <v>46</v>
      </c>
      <c r="G23" s="120">
        <v>29785</v>
      </c>
      <c r="H23" s="120">
        <v>32869</v>
      </c>
      <c r="I23" s="120">
        <v>12871</v>
      </c>
      <c r="J23" s="434"/>
    </row>
    <row r="24" spans="1:10" s="325" customFormat="1" ht="15.75">
      <c r="A24" s="265" t="s">
        <v>47</v>
      </c>
      <c r="B24" s="89">
        <v>4550</v>
      </c>
      <c r="C24" s="89">
        <v>4550</v>
      </c>
      <c r="D24" s="422">
        <v>4187</v>
      </c>
      <c r="E24" s="265"/>
      <c r="F24" s="333" t="s">
        <v>48</v>
      </c>
      <c r="G24" s="120">
        <v>33826</v>
      </c>
      <c r="H24" s="120">
        <v>41545</v>
      </c>
      <c r="I24" s="120">
        <v>32903</v>
      </c>
      <c r="J24" s="434"/>
    </row>
    <row r="25" spans="1:10" s="325" customFormat="1" ht="15.75">
      <c r="A25" s="265" t="s">
        <v>49</v>
      </c>
      <c r="B25" s="89">
        <v>2000</v>
      </c>
      <c r="C25" s="89">
        <v>2000</v>
      </c>
      <c r="D25" s="422">
        <v>2362</v>
      </c>
      <c r="E25" s="265"/>
      <c r="F25" s="333" t="s">
        <v>50</v>
      </c>
      <c r="G25" s="120">
        <v>821</v>
      </c>
      <c r="H25" s="120">
        <v>1821</v>
      </c>
      <c r="I25" s="120">
        <v>526</v>
      </c>
      <c r="J25" s="434"/>
    </row>
    <row r="26" spans="1:10" s="325" customFormat="1" ht="15.75">
      <c r="A26" s="265" t="s">
        <v>51</v>
      </c>
      <c r="B26" s="89">
        <v>3200</v>
      </c>
      <c r="C26" s="89">
        <v>3200</v>
      </c>
      <c r="D26" s="422">
        <v>3279</v>
      </c>
      <c r="E26" s="265"/>
      <c r="F26" s="333" t="s">
        <v>52</v>
      </c>
      <c r="G26" s="120">
        <v>2138</v>
      </c>
      <c r="H26" s="120">
        <v>20606</v>
      </c>
      <c r="I26" s="120">
        <v>6345</v>
      </c>
      <c r="J26" s="434"/>
    </row>
    <row r="27" spans="1:10" s="325" customFormat="1" ht="15.75">
      <c r="A27" s="265" t="s">
        <v>53</v>
      </c>
      <c r="B27" s="265"/>
      <c r="C27" s="89"/>
      <c r="D27" s="422"/>
      <c r="E27" s="265"/>
      <c r="F27" s="333" t="s">
        <v>54</v>
      </c>
      <c r="G27" s="120"/>
      <c r="H27" s="120">
        <v>0</v>
      </c>
      <c r="I27" s="120">
        <v>0</v>
      </c>
      <c r="J27" s="434"/>
    </row>
    <row r="28" spans="1:10" s="325" customFormat="1" ht="15.75">
      <c r="A28" s="265" t="s">
        <v>55</v>
      </c>
      <c r="B28" s="89">
        <v>109000</v>
      </c>
      <c r="C28" s="89">
        <v>113000</v>
      </c>
      <c r="D28" s="422">
        <v>111521</v>
      </c>
      <c r="E28" s="265"/>
      <c r="F28" s="333" t="s">
        <v>56</v>
      </c>
      <c r="G28" s="120">
        <v>15597</v>
      </c>
      <c r="H28" s="120">
        <v>15882</v>
      </c>
      <c r="I28" s="120">
        <v>15750</v>
      </c>
      <c r="J28" s="434"/>
    </row>
    <row r="29" spans="1:10" s="325" customFormat="1" ht="15.75">
      <c r="A29" s="336" t="s">
        <v>57</v>
      </c>
      <c r="B29" s="89">
        <v>1100</v>
      </c>
      <c r="C29" s="89">
        <v>1100</v>
      </c>
      <c r="D29" s="422">
        <v>1000</v>
      </c>
      <c r="E29" s="265"/>
      <c r="F29" s="333" t="s">
        <v>58</v>
      </c>
      <c r="G29" s="120">
        <v>1</v>
      </c>
      <c r="H29" s="120">
        <v>2</v>
      </c>
      <c r="I29" s="120">
        <v>1</v>
      </c>
      <c r="J29" s="434"/>
    </row>
    <row r="30" spans="1:10" s="325" customFormat="1" ht="15.75">
      <c r="A30" s="265" t="s">
        <v>59</v>
      </c>
      <c r="B30" s="89">
        <v>150</v>
      </c>
      <c r="C30" s="89">
        <v>150</v>
      </c>
      <c r="D30" s="422">
        <v>300</v>
      </c>
      <c r="E30" s="265"/>
      <c r="F30" s="333" t="s">
        <v>60</v>
      </c>
      <c r="G30" s="120">
        <v>7300</v>
      </c>
      <c r="H30" s="120">
        <v>5642</v>
      </c>
      <c r="I30" s="120"/>
      <c r="J30" s="434"/>
    </row>
    <row r="31" spans="1:10" s="325" customFormat="1" ht="15.75">
      <c r="A31" s="260" t="s">
        <v>61</v>
      </c>
      <c r="B31" s="260">
        <f>SUM(B32:B34)</f>
        <v>340247</v>
      </c>
      <c r="C31" s="260">
        <f>SUM(C32:C34)</f>
        <v>471062</v>
      </c>
      <c r="D31" s="260">
        <f>SUM(D32:D34)</f>
        <v>526114</v>
      </c>
      <c r="E31" s="260"/>
      <c r="F31" s="260" t="s">
        <v>62</v>
      </c>
      <c r="G31" s="86">
        <v>26396</v>
      </c>
      <c r="H31" s="86">
        <v>41000</v>
      </c>
      <c r="I31" s="426">
        <v>42099</v>
      </c>
      <c r="J31" s="260"/>
    </row>
    <row r="32" spans="1:10" s="325" customFormat="1" ht="15.75">
      <c r="A32" s="333" t="s">
        <v>63</v>
      </c>
      <c r="B32" s="89">
        <v>4807</v>
      </c>
      <c r="C32" s="89">
        <v>4807</v>
      </c>
      <c r="D32" s="89">
        <v>4807</v>
      </c>
      <c r="E32" s="265"/>
      <c r="F32" s="335" t="s">
        <v>64</v>
      </c>
      <c r="G32" s="86">
        <v>5700</v>
      </c>
      <c r="H32" s="86">
        <v>114860</v>
      </c>
      <c r="I32" s="426">
        <v>114861</v>
      </c>
      <c r="J32" s="265"/>
    </row>
    <row r="33" spans="1:11" s="330" customFormat="1" ht="15.75">
      <c r="A33" s="333" t="s">
        <v>65</v>
      </c>
      <c r="B33" s="89">
        <v>309197</v>
      </c>
      <c r="C33" s="89">
        <v>401082</v>
      </c>
      <c r="D33" s="89">
        <v>444814</v>
      </c>
      <c r="E33" s="265"/>
      <c r="F33" s="271" t="s">
        <v>66</v>
      </c>
      <c r="G33" s="424"/>
      <c r="H33" s="424"/>
      <c r="I33" s="86">
        <v>25001</v>
      </c>
      <c r="J33" s="424"/>
      <c r="K33" s="325"/>
    </row>
    <row r="34" spans="1:10" s="325" customFormat="1" ht="15.75">
      <c r="A34" s="333" t="s">
        <v>67</v>
      </c>
      <c r="B34" s="89">
        <v>26243</v>
      </c>
      <c r="C34" s="89">
        <v>65173</v>
      </c>
      <c r="D34" s="89">
        <v>76493</v>
      </c>
      <c r="E34" s="265"/>
      <c r="F34" s="271" t="s">
        <v>68</v>
      </c>
      <c r="G34" s="265"/>
      <c r="H34" s="265"/>
      <c r="I34" s="265"/>
      <c r="J34" s="265"/>
    </row>
    <row r="35" spans="1:10" s="325" customFormat="1" ht="15.75">
      <c r="A35" s="260" t="s">
        <v>69</v>
      </c>
      <c r="B35" s="85">
        <v>5700</v>
      </c>
      <c r="C35" s="85">
        <v>163560</v>
      </c>
      <c r="D35" s="85">
        <v>163560</v>
      </c>
      <c r="E35" s="260"/>
      <c r="F35" s="271" t="s">
        <v>70</v>
      </c>
      <c r="G35" s="265"/>
      <c r="H35" s="265"/>
      <c r="I35" s="86">
        <f>201973+23585-8366+1</f>
        <v>217193</v>
      </c>
      <c r="J35" s="265"/>
    </row>
    <row r="36" spans="1:10" s="325" customFormat="1" ht="15.75">
      <c r="A36" s="260" t="s">
        <v>71</v>
      </c>
      <c r="B36" s="85">
        <v>43489</v>
      </c>
      <c r="C36" s="85">
        <v>43489</v>
      </c>
      <c r="D36" s="85">
        <v>43489</v>
      </c>
      <c r="E36" s="260"/>
      <c r="F36" s="265"/>
      <c r="G36" s="265"/>
      <c r="H36" s="265"/>
      <c r="I36" s="265"/>
      <c r="J36" s="265"/>
    </row>
    <row r="37" spans="1:10" s="325" customFormat="1" ht="15.75">
      <c r="A37" s="260" t="s">
        <v>72</v>
      </c>
      <c r="B37" s="85">
        <v>52400</v>
      </c>
      <c r="C37" s="85">
        <v>92510</v>
      </c>
      <c r="D37" s="85">
        <f>'[1]2023年全县政府基金'!I20+1011</f>
        <v>116753</v>
      </c>
      <c r="E37" s="260"/>
      <c r="F37" s="432"/>
      <c r="G37" s="432"/>
      <c r="H37" s="432"/>
      <c r="I37" s="432"/>
      <c r="J37" s="432"/>
    </row>
    <row r="38" s="325" customFormat="1" ht="15.75"/>
  </sheetData>
  <sheetProtection/>
  <mergeCells count="2">
    <mergeCell ref="A2:J2"/>
    <mergeCell ref="H3:J3"/>
  </mergeCells>
  <printOptions/>
  <pageMargins left="0.7513888888888889" right="0.7513888888888889" top="0.4722222222222222" bottom="0.6298611111111111" header="0.2361111111111111" footer="0.275"/>
  <pageSetup fitToHeight="0"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1:J9"/>
  <sheetViews>
    <sheetView zoomScaleSheetLayoutView="100" workbookViewId="0" topLeftCell="A1">
      <selection activeCell="A1" sqref="A1:B1"/>
    </sheetView>
  </sheetViews>
  <sheetFormatPr defaultColWidth="9.00390625" defaultRowHeight="21" customHeight="1"/>
  <cols>
    <col min="1" max="1" width="24.125" style="64" customWidth="1"/>
    <col min="2" max="5" width="10.75390625" style="64" customWidth="1"/>
    <col min="6" max="6" width="24.125" style="64" customWidth="1"/>
    <col min="7" max="9" width="10.75390625" style="64" customWidth="1"/>
    <col min="10" max="10" width="10.375" style="64" customWidth="1"/>
    <col min="11" max="16384" width="9.00390625" style="64" customWidth="1"/>
  </cols>
  <sheetData>
    <row r="1" spans="1:2" s="64" customFormat="1" ht="18.75">
      <c r="A1" s="132" t="s">
        <v>1557</v>
      </c>
      <c r="B1" s="132"/>
    </row>
    <row r="2" spans="1:10" s="256" customFormat="1" ht="45.75" customHeight="1">
      <c r="A2" s="66" t="s">
        <v>1558</v>
      </c>
      <c r="B2" s="66"/>
      <c r="C2" s="66"/>
      <c r="D2" s="66"/>
      <c r="E2" s="66"/>
      <c r="F2" s="66"/>
      <c r="G2" s="66"/>
      <c r="H2" s="66"/>
      <c r="I2" s="66"/>
      <c r="J2" s="66"/>
    </row>
    <row r="3" spans="1:10" s="256" customFormat="1" ht="45.75" customHeight="1">
      <c r="A3" s="67"/>
      <c r="B3" s="67"/>
      <c r="C3" s="67"/>
      <c r="D3" s="67"/>
      <c r="E3" s="67"/>
      <c r="F3" s="67"/>
      <c r="H3" s="293" t="s">
        <v>2</v>
      </c>
      <c r="I3" s="295"/>
      <c r="J3" s="295"/>
    </row>
    <row r="4" spans="1:10" s="257" customFormat="1" ht="45.75" customHeight="1">
      <c r="A4" s="69" t="s">
        <v>3</v>
      </c>
      <c r="B4" s="32" t="s">
        <v>4</v>
      </c>
      <c r="C4" s="32" t="s">
        <v>5</v>
      </c>
      <c r="D4" s="32" t="s">
        <v>6</v>
      </c>
      <c r="E4" s="114" t="s">
        <v>7</v>
      </c>
      <c r="F4" s="69" t="s">
        <v>3</v>
      </c>
      <c r="G4" s="32" t="s">
        <v>4</v>
      </c>
      <c r="H4" s="32" t="s">
        <v>5</v>
      </c>
      <c r="I4" s="32" t="s">
        <v>6</v>
      </c>
      <c r="J4" s="114" t="s">
        <v>7</v>
      </c>
    </row>
    <row r="5" spans="1:10" s="257" customFormat="1" ht="45.75" customHeight="1">
      <c r="A5" s="69" t="s">
        <v>8</v>
      </c>
      <c r="B5" s="71">
        <f aca="true" t="shared" si="0" ref="B5:I5">SUM(B6:B8)</f>
        <v>1000</v>
      </c>
      <c r="C5" s="71">
        <f t="shared" si="0"/>
        <v>1000</v>
      </c>
      <c r="D5" s="71">
        <f t="shared" si="0"/>
        <v>1011</v>
      </c>
      <c r="E5" s="71"/>
      <c r="F5" s="69" t="s">
        <v>9</v>
      </c>
      <c r="G5" s="71">
        <f t="shared" si="0"/>
        <v>1000</v>
      </c>
      <c r="H5" s="71">
        <f t="shared" si="0"/>
        <v>1000</v>
      </c>
      <c r="I5" s="71">
        <f t="shared" si="0"/>
        <v>1011</v>
      </c>
      <c r="J5" s="71"/>
    </row>
    <row r="6" spans="1:10" s="256" customFormat="1" ht="45.75" customHeight="1">
      <c r="A6" s="76" t="s">
        <v>1274</v>
      </c>
      <c r="B6" s="71"/>
      <c r="C6" s="71"/>
      <c r="D6" s="71"/>
      <c r="E6" s="71"/>
      <c r="F6" s="72" t="s">
        <v>11</v>
      </c>
      <c r="G6" s="71"/>
      <c r="H6" s="71"/>
      <c r="I6" s="71"/>
      <c r="J6" s="71"/>
    </row>
    <row r="7" spans="1:10" s="256" customFormat="1" ht="45.75" customHeight="1">
      <c r="A7" s="72" t="s">
        <v>12</v>
      </c>
      <c r="B7" s="71">
        <v>1000</v>
      </c>
      <c r="C7" s="71">
        <v>1000</v>
      </c>
      <c r="D7" s="71">
        <v>1011</v>
      </c>
      <c r="E7" s="294">
        <v>0.011</v>
      </c>
      <c r="F7" s="74" t="s">
        <v>1555</v>
      </c>
      <c r="G7" s="71">
        <v>1000</v>
      </c>
      <c r="H7" s="71">
        <v>1000</v>
      </c>
      <c r="I7" s="71">
        <v>1011</v>
      </c>
      <c r="J7" s="73"/>
    </row>
    <row r="8" spans="1:10" s="256" customFormat="1" ht="45.75" customHeight="1">
      <c r="A8" s="74" t="s">
        <v>61</v>
      </c>
      <c r="B8" s="71"/>
      <c r="C8" s="71"/>
      <c r="D8" s="71"/>
      <c r="E8" s="71"/>
      <c r="F8" s="135" t="s">
        <v>1559</v>
      </c>
      <c r="G8" s="71"/>
      <c r="H8" s="71"/>
      <c r="I8" s="71"/>
      <c r="J8" s="71"/>
    </row>
    <row r="9" spans="1:10" s="256" customFormat="1" ht="45.75" customHeight="1">
      <c r="A9" s="77"/>
      <c r="B9" s="78"/>
      <c r="C9" s="78"/>
      <c r="D9" s="78"/>
      <c r="E9" s="78"/>
      <c r="F9" s="77"/>
      <c r="G9" s="78"/>
      <c r="H9" s="78"/>
      <c r="I9" s="78"/>
      <c r="J9" s="71"/>
    </row>
  </sheetData>
  <sheetProtection/>
  <mergeCells count="3">
    <mergeCell ref="A1:B1"/>
    <mergeCell ref="A2:J2"/>
    <mergeCell ref="H3:J3"/>
  </mergeCells>
  <printOptions/>
  <pageMargins left="0.7513888888888889" right="0.7513888888888889" top="1" bottom="1" header="0.5118055555555555" footer="0.5118055555555555"/>
  <pageSetup fitToHeight="0" horizontalDpi="600" verticalDpi="600" orientation="landscape" paperSize="9" scale="80"/>
</worksheet>
</file>

<file path=xl/worksheets/sheet11.xml><?xml version="1.0" encoding="utf-8"?>
<worksheet xmlns="http://schemas.openxmlformats.org/spreadsheetml/2006/main" xmlns:r="http://schemas.openxmlformats.org/officeDocument/2006/relationships">
  <dimension ref="A1:I21"/>
  <sheetViews>
    <sheetView zoomScaleSheetLayoutView="100" workbookViewId="0" topLeftCell="A1">
      <selection activeCell="A1" sqref="A1:B1"/>
    </sheetView>
  </sheetViews>
  <sheetFormatPr defaultColWidth="9.00390625" defaultRowHeight="14.25"/>
  <cols>
    <col min="1" max="1" width="28.75390625" style="0" customWidth="1"/>
    <col min="2" max="2" width="13.50390625" style="0" customWidth="1"/>
    <col min="3" max="9" width="14.00390625" style="0" customWidth="1"/>
  </cols>
  <sheetData>
    <row r="1" spans="1:2" ht="18.75">
      <c r="A1" s="132" t="s">
        <v>1560</v>
      </c>
      <c r="B1" s="132"/>
    </row>
    <row r="2" spans="1:9" ht="22.5">
      <c r="A2" s="52" t="s">
        <v>1561</v>
      </c>
      <c r="B2" s="52"/>
      <c r="C2" s="52"/>
      <c r="D2" s="52"/>
      <c r="E2" s="52"/>
      <c r="F2" s="52"/>
      <c r="G2" s="52"/>
      <c r="H2" s="52"/>
      <c r="I2" s="52"/>
    </row>
    <row r="3" spans="1:9" ht="14.25">
      <c r="A3" s="53"/>
      <c r="B3" s="53"/>
      <c r="C3" s="53"/>
      <c r="D3" s="53"/>
      <c r="E3" s="53"/>
      <c r="F3" s="53"/>
      <c r="G3" s="53"/>
      <c r="H3" s="53"/>
      <c r="I3" s="53"/>
    </row>
    <row r="4" spans="1:9" ht="14.25">
      <c r="A4" s="53" t="s">
        <v>2</v>
      </c>
      <c r="B4" s="53"/>
      <c r="C4" s="53"/>
      <c r="D4" s="53"/>
      <c r="E4" s="53"/>
      <c r="F4" s="53"/>
      <c r="G4" s="53"/>
      <c r="H4" s="53"/>
      <c r="I4" s="53"/>
    </row>
    <row r="5" spans="1:9" ht="36">
      <c r="A5" s="54" t="s">
        <v>1562</v>
      </c>
      <c r="B5" s="55" t="s">
        <v>1563</v>
      </c>
      <c r="C5" s="55" t="s">
        <v>1564</v>
      </c>
      <c r="D5" s="55" t="s">
        <v>1565</v>
      </c>
      <c r="E5" s="55" t="s">
        <v>1566</v>
      </c>
      <c r="F5" s="55" t="s">
        <v>1567</v>
      </c>
      <c r="G5" s="55" t="s">
        <v>1568</v>
      </c>
      <c r="H5" s="55" t="s">
        <v>1569</v>
      </c>
      <c r="I5" s="55" t="s">
        <v>1570</v>
      </c>
    </row>
    <row r="6" spans="1:9" ht="18" customHeight="1">
      <c r="A6" s="56" t="s">
        <v>1571</v>
      </c>
      <c r="B6" s="57"/>
      <c r="C6" s="58"/>
      <c r="D6" s="58"/>
      <c r="E6" s="58"/>
      <c r="F6" s="58"/>
      <c r="G6" s="58"/>
      <c r="H6" s="58"/>
      <c r="I6" s="58"/>
    </row>
    <row r="7" spans="1:9" ht="18" customHeight="1">
      <c r="A7" s="59" t="s">
        <v>1572</v>
      </c>
      <c r="B7" s="57"/>
      <c r="C7" s="58"/>
      <c r="D7" s="58"/>
      <c r="E7" s="58"/>
      <c r="F7" s="58"/>
      <c r="G7" s="58"/>
      <c r="H7" s="58"/>
      <c r="I7" s="58"/>
    </row>
    <row r="8" spans="1:9" ht="18" customHeight="1">
      <c r="A8" s="59" t="s">
        <v>1573</v>
      </c>
      <c r="B8" s="57"/>
      <c r="C8" s="58"/>
      <c r="D8" s="58"/>
      <c r="E8" s="58"/>
      <c r="F8" s="58"/>
      <c r="G8" s="58"/>
      <c r="H8" s="58"/>
      <c r="I8" s="58"/>
    </row>
    <row r="9" spans="1:9" ht="18" customHeight="1">
      <c r="A9" s="59" t="s">
        <v>1574</v>
      </c>
      <c r="B9" s="57"/>
      <c r="C9" s="58"/>
      <c r="D9" s="58"/>
      <c r="E9" s="58"/>
      <c r="F9" s="58"/>
      <c r="G9" s="58"/>
      <c r="H9" s="58"/>
      <c r="I9" s="58"/>
    </row>
    <row r="10" spans="1:9" ht="18" customHeight="1">
      <c r="A10" s="59" t="s">
        <v>1575</v>
      </c>
      <c r="B10" s="57"/>
      <c r="C10" s="58"/>
      <c r="D10" s="58"/>
      <c r="E10" s="58"/>
      <c r="F10" s="58"/>
      <c r="G10" s="58"/>
      <c r="H10" s="58"/>
      <c r="I10" s="58"/>
    </row>
    <row r="11" spans="1:9" ht="18" customHeight="1">
      <c r="A11" s="59" t="s">
        <v>1576</v>
      </c>
      <c r="B11" s="57"/>
      <c r="C11" s="58"/>
      <c r="D11" s="58"/>
      <c r="E11" s="58"/>
      <c r="F11" s="58"/>
      <c r="G11" s="58"/>
      <c r="H11" s="58"/>
      <c r="I11" s="58"/>
    </row>
    <row r="12" spans="1:9" ht="18" customHeight="1">
      <c r="A12" s="59" t="s">
        <v>1577</v>
      </c>
      <c r="B12" s="57"/>
      <c r="C12" s="58"/>
      <c r="D12" s="58"/>
      <c r="E12" s="58"/>
      <c r="F12" s="58"/>
      <c r="G12" s="58"/>
      <c r="H12" s="58"/>
      <c r="I12" s="58"/>
    </row>
    <row r="13" spans="1:9" ht="18" customHeight="1">
      <c r="A13" s="59" t="s">
        <v>1578</v>
      </c>
      <c r="B13" s="57"/>
      <c r="C13" s="58"/>
      <c r="D13" s="58"/>
      <c r="E13" s="58"/>
      <c r="F13" s="58"/>
      <c r="G13" s="58"/>
      <c r="H13" s="58"/>
      <c r="I13" s="58"/>
    </row>
    <row r="14" spans="1:9" ht="18" customHeight="1">
      <c r="A14" s="56" t="s">
        <v>1579</v>
      </c>
      <c r="B14" s="57"/>
      <c r="C14" s="58"/>
      <c r="D14" s="58"/>
      <c r="E14" s="58"/>
      <c r="F14" s="58"/>
      <c r="G14" s="58"/>
      <c r="H14" s="58"/>
      <c r="I14" s="58"/>
    </row>
    <row r="15" spans="1:9" ht="18" customHeight="1">
      <c r="A15" s="59" t="s">
        <v>1580</v>
      </c>
      <c r="B15" s="60"/>
      <c r="C15" s="58"/>
      <c r="D15" s="58"/>
      <c r="E15" s="58"/>
      <c r="F15" s="58"/>
      <c r="G15" s="58"/>
      <c r="H15" s="58"/>
      <c r="I15" s="58"/>
    </row>
    <row r="16" spans="1:9" ht="18" customHeight="1">
      <c r="A16" s="61" t="s">
        <v>1581</v>
      </c>
      <c r="B16" s="57"/>
      <c r="C16" s="62"/>
      <c r="D16" s="58"/>
      <c r="E16" s="58"/>
      <c r="F16" s="58"/>
      <c r="G16" s="58"/>
      <c r="H16" s="58"/>
      <c r="I16" s="58"/>
    </row>
    <row r="17" spans="1:9" ht="18" customHeight="1">
      <c r="A17" s="59" t="s">
        <v>1582</v>
      </c>
      <c r="B17" s="63"/>
      <c r="C17" s="58"/>
      <c r="D17" s="58"/>
      <c r="E17" s="58"/>
      <c r="F17" s="58"/>
      <c r="G17" s="58"/>
      <c r="H17" s="58"/>
      <c r="I17" s="58"/>
    </row>
    <row r="18" spans="1:9" ht="18" customHeight="1">
      <c r="A18" s="59" t="s">
        <v>1583</v>
      </c>
      <c r="B18" s="57"/>
      <c r="C18" s="58"/>
      <c r="D18" s="58"/>
      <c r="E18" s="58"/>
      <c r="F18" s="58"/>
      <c r="G18" s="58"/>
      <c r="H18" s="58"/>
      <c r="I18" s="58"/>
    </row>
    <row r="19" spans="1:9" ht="18" customHeight="1">
      <c r="A19" s="56" t="s">
        <v>1584</v>
      </c>
      <c r="B19" s="57"/>
      <c r="C19" s="57"/>
      <c r="D19" s="57"/>
      <c r="E19" s="57"/>
      <c r="F19" s="57"/>
      <c r="G19" s="57"/>
      <c r="H19" s="57"/>
      <c r="I19" s="57"/>
    </row>
    <row r="20" spans="1:9" ht="18" customHeight="1">
      <c r="A20" s="56" t="s">
        <v>1585</v>
      </c>
      <c r="B20" s="57"/>
      <c r="C20" s="58"/>
      <c r="D20" s="58"/>
      <c r="E20" s="58"/>
      <c r="F20" s="58"/>
      <c r="G20" s="58"/>
      <c r="H20" s="58"/>
      <c r="I20" s="58"/>
    </row>
    <row r="21" ht="14.25">
      <c r="A21" t="s">
        <v>1586</v>
      </c>
    </row>
  </sheetData>
  <sheetProtection/>
  <mergeCells count="4">
    <mergeCell ref="A1:B1"/>
    <mergeCell ref="A2:I2"/>
    <mergeCell ref="A3:I3"/>
    <mergeCell ref="A4:I4"/>
  </mergeCells>
  <printOptions/>
  <pageMargins left="0.7513888888888889" right="0.7513888888888889" top="1" bottom="1" header="0.5118055555555555" footer="0.5118055555555555"/>
  <pageSetup fitToHeight="0"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1"/>
  <sheetViews>
    <sheetView zoomScaleSheetLayoutView="100" workbookViewId="0" topLeftCell="A1">
      <selection activeCell="A1" sqref="A1:B1"/>
    </sheetView>
  </sheetViews>
  <sheetFormatPr defaultColWidth="9.00390625" defaultRowHeight="14.25"/>
  <cols>
    <col min="1" max="1" width="28.75390625" style="0" customWidth="1"/>
    <col min="2" max="2" width="13.50390625" style="0" customWidth="1"/>
    <col min="3" max="9" width="14.00390625" style="0" customWidth="1"/>
  </cols>
  <sheetData>
    <row r="1" spans="1:2" ht="18.75">
      <c r="A1" s="132" t="s">
        <v>1587</v>
      </c>
      <c r="B1" s="132"/>
    </row>
    <row r="2" spans="1:9" ht="22.5">
      <c r="A2" s="52" t="s">
        <v>1588</v>
      </c>
      <c r="B2" s="52"/>
      <c r="C2" s="52"/>
      <c r="D2" s="52"/>
      <c r="E2" s="52"/>
      <c r="F2" s="52"/>
      <c r="G2" s="52"/>
      <c r="H2" s="52"/>
      <c r="I2" s="52"/>
    </row>
    <row r="3" spans="1:9" ht="14.25">
      <c r="A3" s="53"/>
      <c r="B3" s="53"/>
      <c r="C3" s="53"/>
      <c r="D3" s="53"/>
      <c r="E3" s="53"/>
      <c r="F3" s="53"/>
      <c r="G3" s="53"/>
      <c r="H3" s="53"/>
      <c r="I3" s="53"/>
    </row>
    <row r="4" spans="1:9" ht="14.25">
      <c r="A4" s="53" t="s">
        <v>2</v>
      </c>
      <c r="B4" s="53"/>
      <c r="C4" s="53"/>
      <c r="D4" s="53"/>
      <c r="E4" s="53"/>
      <c r="F4" s="53"/>
      <c r="G4" s="53"/>
      <c r="H4" s="53"/>
      <c r="I4" s="53"/>
    </row>
    <row r="5" spans="1:9" ht="36">
      <c r="A5" s="54" t="s">
        <v>1562</v>
      </c>
      <c r="B5" s="55" t="s">
        <v>1563</v>
      </c>
      <c r="C5" s="55" t="s">
        <v>1564</v>
      </c>
      <c r="D5" s="55" t="s">
        <v>1565</v>
      </c>
      <c r="E5" s="55" t="s">
        <v>1566</v>
      </c>
      <c r="F5" s="55" t="s">
        <v>1567</v>
      </c>
      <c r="G5" s="55" t="s">
        <v>1568</v>
      </c>
      <c r="H5" s="55" t="s">
        <v>1569</v>
      </c>
      <c r="I5" s="55" t="s">
        <v>1570</v>
      </c>
    </row>
    <row r="6" spans="1:9" ht="18" customHeight="1">
      <c r="A6" s="56" t="s">
        <v>1571</v>
      </c>
      <c r="B6" s="57"/>
      <c r="C6" s="58"/>
      <c r="D6" s="58"/>
      <c r="E6" s="58"/>
      <c r="F6" s="58"/>
      <c r="G6" s="58"/>
      <c r="H6" s="58"/>
      <c r="I6" s="58"/>
    </row>
    <row r="7" spans="1:9" ht="18" customHeight="1">
      <c r="A7" s="59" t="s">
        <v>1572</v>
      </c>
      <c r="B7" s="57"/>
      <c r="C7" s="58"/>
      <c r="D7" s="58"/>
      <c r="E7" s="58"/>
      <c r="F7" s="58"/>
      <c r="G7" s="58"/>
      <c r="H7" s="58"/>
      <c r="I7" s="58"/>
    </row>
    <row r="8" spans="1:9" ht="18" customHeight="1">
      <c r="A8" s="59" t="s">
        <v>1573</v>
      </c>
      <c r="B8" s="57"/>
      <c r="C8" s="58"/>
      <c r="D8" s="58"/>
      <c r="E8" s="58"/>
      <c r="F8" s="58"/>
      <c r="G8" s="58"/>
      <c r="H8" s="58"/>
      <c r="I8" s="58"/>
    </row>
    <row r="9" spans="1:9" ht="18" customHeight="1">
      <c r="A9" s="59" t="s">
        <v>1574</v>
      </c>
      <c r="B9" s="57"/>
      <c r="C9" s="58"/>
      <c r="D9" s="58"/>
      <c r="E9" s="58"/>
      <c r="F9" s="58"/>
      <c r="G9" s="58"/>
      <c r="H9" s="58"/>
      <c r="I9" s="58"/>
    </row>
    <row r="10" spans="1:9" ht="18" customHeight="1">
      <c r="A10" s="59" t="s">
        <v>1575</v>
      </c>
      <c r="B10" s="57"/>
      <c r="C10" s="58"/>
      <c r="D10" s="58"/>
      <c r="E10" s="58"/>
      <c r="F10" s="58"/>
      <c r="G10" s="58"/>
      <c r="H10" s="58"/>
      <c r="I10" s="58"/>
    </row>
    <row r="11" spans="1:9" ht="18" customHeight="1">
      <c r="A11" s="59" t="s">
        <v>1576</v>
      </c>
      <c r="B11" s="57"/>
      <c r="C11" s="58"/>
      <c r="D11" s="58"/>
      <c r="E11" s="58"/>
      <c r="F11" s="58"/>
      <c r="G11" s="58"/>
      <c r="H11" s="58"/>
      <c r="I11" s="58"/>
    </row>
    <row r="12" spans="1:9" ht="18" customHeight="1">
      <c r="A12" s="59" t="s">
        <v>1577</v>
      </c>
      <c r="B12" s="57"/>
      <c r="C12" s="58"/>
      <c r="D12" s="58"/>
      <c r="E12" s="58"/>
      <c r="F12" s="58"/>
      <c r="G12" s="58"/>
      <c r="H12" s="58"/>
      <c r="I12" s="58"/>
    </row>
    <row r="13" spans="1:9" ht="18" customHeight="1">
      <c r="A13" s="59" t="s">
        <v>1578</v>
      </c>
      <c r="B13" s="57"/>
      <c r="C13" s="58"/>
      <c r="D13" s="58"/>
      <c r="E13" s="58"/>
      <c r="F13" s="58"/>
      <c r="G13" s="58"/>
      <c r="H13" s="58"/>
      <c r="I13" s="58"/>
    </row>
    <row r="14" spans="1:9" ht="18" customHeight="1">
      <c r="A14" s="56" t="s">
        <v>1579</v>
      </c>
      <c r="B14" s="57"/>
      <c r="C14" s="58"/>
      <c r="D14" s="58"/>
      <c r="E14" s="58"/>
      <c r="F14" s="58"/>
      <c r="G14" s="58"/>
      <c r="H14" s="58"/>
      <c r="I14" s="58"/>
    </row>
    <row r="15" spans="1:9" ht="18" customHeight="1">
      <c r="A15" s="59" t="s">
        <v>1580</v>
      </c>
      <c r="B15" s="60"/>
      <c r="C15" s="58"/>
      <c r="D15" s="58"/>
      <c r="E15" s="58"/>
      <c r="F15" s="58"/>
      <c r="G15" s="58"/>
      <c r="H15" s="58"/>
      <c r="I15" s="58"/>
    </row>
    <row r="16" spans="1:9" ht="18" customHeight="1">
      <c r="A16" s="61" t="s">
        <v>1581</v>
      </c>
      <c r="B16" s="57"/>
      <c r="C16" s="62"/>
      <c r="D16" s="58"/>
      <c r="E16" s="58"/>
      <c r="F16" s="58"/>
      <c r="G16" s="58"/>
      <c r="H16" s="58"/>
      <c r="I16" s="58"/>
    </row>
    <row r="17" spans="1:9" ht="18" customHeight="1">
      <c r="A17" s="59" t="s">
        <v>1582</v>
      </c>
      <c r="B17" s="63"/>
      <c r="C17" s="58"/>
      <c r="D17" s="58"/>
      <c r="E17" s="58"/>
      <c r="F17" s="58"/>
      <c r="G17" s="58"/>
      <c r="H17" s="58"/>
      <c r="I17" s="58"/>
    </row>
    <row r="18" spans="1:9" ht="18" customHeight="1">
      <c r="A18" s="59" t="s">
        <v>1583</v>
      </c>
      <c r="B18" s="57"/>
      <c r="C18" s="58"/>
      <c r="D18" s="58"/>
      <c r="E18" s="58"/>
      <c r="F18" s="58"/>
      <c r="G18" s="58"/>
      <c r="H18" s="58"/>
      <c r="I18" s="58"/>
    </row>
    <row r="19" spans="1:9" ht="18" customHeight="1">
      <c r="A19" s="56" t="s">
        <v>1584</v>
      </c>
      <c r="B19" s="57"/>
      <c r="C19" s="57"/>
      <c r="D19" s="57"/>
      <c r="E19" s="57"/>
      <c r="F19" s="57"/>
      <c r="G19" s="57"/>
      <c r="H19" s="57"/>
      <c r="I19" s="57"/>
    </row>
    <row r="20" spans="1:9" ht="18" customHeight="1">
      <c r="A20" s="56" t="s">
        <v>1585</v>
      </c>
      <c r="B20" s="57"/>
      <c r="C20" s="58"/>
      <c r="D20" s="58"/>
      <c r="E20" s="58"/>
      <c r="F20" s="58"/>
      <c r="G20" s="58"/>
      <c r="H20" s="58"/>
      <c r="I20" s="58"/>
    </row>
    <row r="21" ht="14.25">
      <c r="A21" t="s">
        <v>1586</v>
      </c>
    </row>
  </sheetData>
  <sheetProtection/>
  <mergeCells count="4">
    <mergeCell ref="A1:B1"/>
    <mergeCell ref="A2:I2"/>
    <mergeCell ref="A3:I3"/>
    <mergeCell ref="A4:I4"/>
  </mergeCells>
  <printOptions/>
  <pageMargins left="0.7513888888888889" right="0.7513888888888889" top="1" bottom="1" header="0.5118055555555555" footer="0.5118055555555555"/>
  <pageSetup fitToHeight="0" horizontalDpi="600" verticalDpi="600" orientation="landscape" paperSize="9" scale="80"/>
</worksheet>
</file>

<file path=xl/worksheets/sheet13.xml><?xml version="1.0" encoding="utf-8"?>
<worksheet xmlns="http://schemas.openxmlformats.org/spreadsheetml/2006/main" xmlns:r="http://schemas.openxmlformats.org/officeDocument/2006/relationships">
  <dimension ref="A1:J30"/>
  <sheetViews>
    <sheetView zoomScaleSheetLayoutView="100" workbookViewId="0" topLeftCell="A1">
      <selection activeCell="A1" sqref="A1:B1"/>
    </sheetView>
  </sheetViews>
  <sheetFormatPr defaultColWidth="8.75390625" defaultRowHeight="14.25"/>
  <cols>
    <col min="1" max="1" width="24.25390625" style="280" customWidth="1"/>
    <col min="2" max="7" width="15.25390625" style="280" customWidth="1"/>
    <col min="8" max="8" width="10.875" style="280" customWidth="1"/>
    <col min="9" max="9" width="9.125" style="280" customWidth="1"/>
    <col min="10" max="10" width="10.625" style="280" customWidth="1"/>
    <col min="11" max="32" width="9.00390625" style="280" bestFit="1" customWidth="1"/>
    <col min="33" max="16384" width="8.75390625" style="280" customWidth="1"/>
  </cols>
  <sheetData>
    <row r="1" spans="1:5" s="279" customFormat="1" ht="18.75">
      <c r="A1" s="132" t="s">
        <v>1589</v>
      </c>
      <c r="B1" s="132"/>
      <c r="C1" s="132"/>
      <c r="D1" s="132"/>
      <c r="E1" s="281"/>
    </row>
    <row r="2" spans="1:10" s="280" customFormat="1" ht="25.5" customHeight="1">
      <c r="A2" s="282" t="s">
        <v>1590</v>
      </c>
      <c r="B2" s="283"/>
      <c r="C2" s="283"/>
      <c r="D2" s="283"/>
      <c r="E2" s="283"/>
      <c r="F2" s="283"/>
      <c r="G2" s="283"/>
      <c r="H2" s="284"/>
      <c r="I2" s="284"/>
      <c r="J2" s="284"/>
    </row>
    <row r="3" spans="1:10" s="280" customFormat="1" ht="21.75" customHeight="1">
      <c r="A3" s="285"/>
      <c r="B3" s="285"/>
      <c r="C3" s="286"/>
      <c r="D3" s="286"/>
      <c r="E3" s="286"/>
      <c r="F3" s="286"/>
      <c r="G3" s="287" t="s">
        <v>2</v>
      </c>
      <c r="H3" s="284"/>
      <c r="I3" s="284"/>
      <c r="J3" s="284"/>
    </row>
    <row r="4" spans="1:10" s="280" customFormat="1" ht="48.75" customHeight="1">
      <c r="A4" s="288" t="s">
        <v>1591</v>
      </c>
      <c r="B4" s="289" t="s">
        <v>1592</v>
      </c>
      <c r="C4" s="289"/>
      <c r="D4" s="289"/>
      <c r="E4" s="289" t="s">
        <v>1593</v>
      </c>
      <c r="F4" s="289"/>
      <c r="G4" s="289"/>
      <c r="H4" s="284"/>
      <c r="I4" s="284"/>
      <c r="J4" s="284"/>
    </row>
    <row r="5" spans="1:10" s="280" customFormat="1" ht="48.75" customHeight="1">
      <c r="A5" s="288"/>
      <c r="B5" s="290"/>
      <c r="C5" s="288" t="s">
        <v>1594</v>
      </c>
      <c r="D5" s="288" t="s">
        <v>1595</v>
      </c>
      <c r="E5" s="290"/>
      <c r="F5" s="288" t="s">
        <v>1594</v>
      </c>
      <c r="G5" s="288" t="s">
        <v>1595</v>
      </c>
      <c r="H5" s="284"/>
      <c r="I5" s="284"/>
      <c r="J5" s="284"/>
    </row>
    <row r="6" spans="1:10" s="280" customFormat="1" ht="48.75" customHeight="1">
      <c r="A6" s="288" t="s">
        <v>1596</v>
      </c>
      <c r="B6" s="288" t="s">
        <v>1597</v>
      </c>
      <c r="C6" s="288" t="s">
        <v>1598</v>
      </c>
      <c r="D6" s="288" t="s">
        <v>1599</v>
      </c>
      <c r="E6" s="288" t="s">
        <v>1600</v>
      </c>
      <c r="F6" s="288" t="s">
        <v>1601</v>
      </c>
      <c r="G6" s="288" t="s">
        <v>1602</v>
      </c>
      <c r="H6" s="284"/>
      <c r="I6" s="284"/>
      <c r="J6" s="284"/>
    </row>
    <row r="7" spans="1:10" s="280" customFormat="1" ht="48.75" customHeight="1">
      <c r="A7" s="291" t="s">
        <v>1603</v>
      </c>
      <c r="B7" s="292">
        <f>SUM(C7:D7)</f>
        <v>1636500</v>
      </c>
      <c r="C7" s="292">
        <v>637500</v>
      </c>
      <c r="D7" s="292">
        <v>999000</v>
      </c>
      <c r="E7" s="292">
        <f>SUM(F7:G7)</f>
        <v>1636469</v>
      </c>
      <c r="F7" s="292">
        <f>632660+4809</f>
        <v>637469</v>
      </c>
      <c r="G7" s="292">
        <v>999000</v>
      </c>
      <c r="H7" s="284"/>
      <c r="I7" s="284"/>
      <c r="J7" s="284"/>
    </row>
    <row r="8" spans="1:10" s="280" customFormat="1" ht="17.25" customHeight="1">
      <c r="A8" s="285" t="s">
        <v>1604</v>
      </c>
      <c r="B8" s="285"/>
      <c r="C8" s="285"/>
      <c r="D8" s="285"/>
      <c r="E8" s="285"/>
      <c r="F8" s="285"/>
      <c r="G8" s="285"/>
      <c r="H8" s="284"/>
      <c r="I8" s="284"/>
      <c r="J8" s="284"/>
    </row>
    <row r="9" spans="1:10" s="280" customFormat="1" ht="17.25" customHeight="1">
      <c r="A9" s="285" t="s">
        <v>1605</v>
      </c>
      <c r="B9" s="285"/>
      <c r="C9" s="285"/>
      <c r="D9" s="285"/>
      <c r="E9" s="285"/>
      <c r="F9" s="285"/>
      <c r="G9" s="285"/>
      <c r="H9" s="284"/>
      <c r="I9" s="284"/>
      <c r="J9" s="284"/>
    </row>
    <row r="10" spans="1:10" s="280" customFormat="1" ht="15.75">
      <c r="A10" s="284"/>
      <c r="B10" s="284"/>
      <c r="C10" s="284"/>
      <c r="D10" s="284"/>
      <c r="E10" s="284"/>
      <c r="F10" s="284"/>
      <c r="G10" s="284"/>
      <c r="H10" s="284"/>
      <c r="I10" s="284"/>
      <c r="J10" s="284"/>
    </row>
    <row r="11" spans="1:10" s="280" customFormat="1" ht="15.75">
      <c r="A11" s="284"/>
      <c r="B11" s="284"/>
      <c r="C11" s="284"/>
      <c r="D11" s="284"/>
      <c r="E11" s="284"/>
      <c r="F11" s="284"/>
      <c r="G11" s="284"/>
      <c r="H11" s="284"/>
      <c r="I11" s="284"/>
      <c r="J11" s="284"/>
    </row>
    <row r="12" spans="1:10" s="280" customFormat="1" ht="15.75">
      <c r="A12" s="284"/>
      <c r="B12" s="284"/>
      <c r="C12" s="284"/>
      <c r="D12" s="284"/>
      <c r="E12" s="284"/>
      <c r="F12" s="284"/>
      <c r="G12" s="284"/>
      <c r="H12" s="284"/>
      <c r="I12" s="284"/>
      <c r="J12" s="284"/>
    </row>
    <row r="13" spans="1:10" s="280" customFormat="1" ht="15.75">
      <c r="A13" s="284"/>
      <c r="B13" s="284"/>
      <c r="C13" s="284"/>
      <c r="D13" s="284"/>
      <c r="E13" s="284"/>
      <c r="F13" s="284"/>
      <c r="G13" s="284"/>
      <c r="H13" s="284"/>
      <c r="I13" s="284"/>
      <c r="J13" s="284"/>
    </row>
    <row r="14" spans="1:10" s="280" customFormat="1" ht="15.75">
      <c r="A14" s="284"/>
      <c r="B14" s="284"/>
      <c r="C14" s="284"/>
      <c r="D14" s="284"/>
      <c r="E14" s="284"/>
      <c r="F14" s="284"/>
      <c r="G14" s="284"/>
      <c r="H14" s="284"/>
      <c r="I14" s="284"/>
      <c r="J14" s="284"/>
    </row>
    <row r="15" spans="1:10" s="280" customFormat="1" ht="15.75">
      <c r="A15" s="284"/>
      <c r="B15" s="284"/>
      <c r="C15" s="284"/>
      <c r="D15" s="284"/>
      <c r="E15" s="284"/>
      <c r="F15" s="284"/>
      <c r="G15" s="284"/>
      <c r="H15" s="284"/>
      <c r="I15" s="284"/>
      <c r="J15" s="284"/>
    </row>
    <row r="16" spans="1:10" s="280" customFormat="1" ht="15.75">
      <c r="A16" s="284"/>
      <c r="B16" s="284"/>
      <c r="C16" s="284"/>
      <c r="D16" s="284"/>
      <c r="E16" s="284"/>
      <c r="F16" s="284"/>
      <c r="G16" s="284"/>
      <c r="H16" s="284"/>
      <c r="I16" s="284"/>
      <c r="J16" s="284"/>
    </row>
    <row r="17" spans="1:10" s="280" customFormat="1" ht="15.75">
      <c r="A17" s="284"/>
      <c r="B17" s="284"/>
      <c r="C17" s="284"/>
      <c r="D17" s="284"/>
      <c r="E17" s="284"/>
      <c r="F17" s="284"/>
      <c r="G17" s="284"/>
      <c r="H17" s="284"/>
      <c r="I17" s="284"/>
      <c r="J17" s="284"/>
    </row>
    <row r="18" spans="1:10" s="280" customFormat="1" ht="15.75">
      <c r="A18" s="284"/>
      <c r="B18" s="284"/>
      <c r="C18" s="284"/>
      <c r="D18" s="284"/>
      <c r="E18" s="284"/>
      <c r="F18" s="284"/>
      <c r="G18" s="284"/>
      <c r="H18" s="284"/>
      <c r="I18" s="284"/>
      <c r="J18" s="284"/>
    </row>
    <row r="19" spans="1:10" s="280" customFormat="1" ht="15.75">
      <c r="A19" s="284"/>
      <c r="B19" s="284"/>
      <c r="C19" s="284"/>
      <c r="D19" s="284"/>
      <c r="E19" s="284"/>
      <c r="F19" s="284"/>
      <c r="G19" s="284"/>
      <c r="H19" s="284"/>
      <c r="I19" s="284"/>
      <c r="J19" s="284"/>
    </row>
    <row r="20" spans="1:10" s="280" customFormat="1" ht="15.75">
      <c r="A20" s="284"/>
      <c r="B20" s="284"/>
      <c r="C20" s="284"/>
      <c r="D20" s="284"/>
      <c r="E20" s="284"/>
      <c r="F20" s="284"/>
      <c r="G20" s="284"/>
      <c r="H20" s="284"/>
      <c r="I20" s="284"/>
      <c r="J20" s="284"/>
    </row>
    <row r="21" spans="1:10" s="280" customFormat="1" ht="15.75">
      <c r="A21" s="284"/>
      <c r="B21" s="284"/>
      <c r="C21" s="284"/>
      <c r="D21" s="284"/>
      <c r="E21" s="284"/>
      <c r="F21" s="284"/>
      <c r="G21" s="284"/>
      <c r="H21" s="284"/>
      <c r="I21" s="284"/>
      <c r="J21" s="284"/>
    </row>
    <row r="22" spans="1:10" s="280" customFormat="1" ht="15.75">
      <c r="A22" s="284"/>
      <c r="B22" s="284"/>
      <c r="C22" s="284"/>
      <c r="D22" s="284"/>
      <c r="E22" s="284"/>
      <c r="F22" s="284"/>
      <c r="G22" s="284"/>
      <c r="H22" s="284"/>
      <c r="I22" s="284"/>
      <c r="J22" s="284"/>
    </row>
    <row r="23" spans="1:10" s="280" customFormat="1" ht="15.75">
      <c r="A23" s="284"/>
      <c r="B23" s="284"/>
      <c r="C23" s="284"/>
      <c r="D23" s="284"/>
      <c r="E23" s="284"/>
      <c r="F23" s="284"/>
      <c r="G23" s="284"/>
      <c r="H23" s="284"/>
      <c r="I23" s="284"/>
      <c r="J23" s="284"/>
    </row>
    <row r="24" spans="1:10" s="280" customFormat="1" ht="15.75">
      <c r="A24" s="284"/>
      <c r="B24" s="284"/>
      <c r="C24" s="284"/>
      <c r="D24" s="284"/>
      <c r="E24" s="284"/>
      <c r="F24" s="284"/>
      <c r="G24" s="284"/>
      <c r="H24" s="284"/>
      <c r="I24" s="284"/>
      <c r="J24" s="284"/>
    </row>
    <row r="25" spans="1:10" s="280" customFormat="1" ht="15.75">
      <c r="A25" s="284"/>
      <c r="B25" s="284"/>
      <c r="C25" s="284"/>
      <c r="D25" s="284"/>
      <c r="E25" s="284"/>
      <c r="F25" s="284"/>
      <c r="G25" s="284"/>
      <c r="H25" s="284"/>
      <c r="I25" s="284"/>
      <c r="J25" s="284"/>
    </row>
    <row r="26" spans="1:10" s="280" customFormat="1" ht="15.75">
      <c r="A26" s="284"/>
      <c r="B26" s="284"/>
      <c r="C26" s="284"/>
      <c r="D26" s="284"/>
      <c r="E26" s="284"/>
      <c r="F26" s="284"/>
      <c r="G26" s="284"/>
      <c r="H26" s="284"/>
      <c r="I26" s="284"/>
      <c r="J26" s="284"/>
    </row>
    <row r="27" spans="1:10" s="280" customFormat="1" ht="15.75">
      <c r="A27" s="284"/>
      <c r="B27" s="284"/>
      <c r="C27" s="284"/>
      <c r="D27" s="284"/>
      <c r="E27" s="284"/>
      <c r="F27" s="284"/>
      <c r="G27" s="284"/>
      <c r="H27" s="284"/>
      <c r="I27" s="284"/>
      <c r="J27" s="284"/>
    </row>
    <row r="28" spans="1:10" s="280" customFormat="1" ht="15.75">
      <c r="A28" s="284"/>
      <c r="B28" s="284"/>
      <c r="C28" s="284"/>
      <c r="D28" s="284"/>
      <c r="E28" s="284"/>
      <c r="F28" s="284"/>
      <c r="G28" s="284"/>
      <c r="H28" s="284"/>
      <c r="I28" s="284"/>
      <c r="J28" s="284"/>
    </row>
    <row r="29" spans="1:10" s="280" customFormat="1" ht="15.75">
      <c r="A29" s="284"/>
      <c r="B29" s="284"/>
      <c r="C29" s="284"/>
      <c r="D29" s="284"/>
      <c r="E29" s="284"/>
      <c r="F29" s="284"/>
      <c r="G29" s="284"/>
      <c r="H29" s="284"/>
      <c r="I29" s="284"/>
      <c r="J29" s="284"/>
    </row>
    <row r="30" spans="1:10" s="280" customFormat="1" ht="15.75">
      <c r="A30" s="284"/>
      <c r="B30" s="284"/>
      <c r="C30" s="284"/>
      <c r="D30" s="284"/>
      <c r="E30" s="284"/>
      <c r="F30" s="284"/>
      <c r="G30" s="284"/>
      <c r="H30" s="284"/>
      <c r="I30" s="284"/>
      <c r="J30" s="284"/>
    </row>
  </sheetData>
  <sheetProtection/>
  <mergeCells count="8">
    <mergeCell ref="A1:B1"/>
    <mergeCell ref="C1:D1"/>
    <mergeCell ref="A2:G2"/>
    <mergeCell ref="B4:D4"/>
    <mergeCell ref="E4:G4"/>
    <mergeCell ref="A8:G8"/>
    <mergeCell ref="A9:G9"/>
    <mergeCell ref="A4:A5"/>
  </mergeCells>
  <printOptions/>
  <pageMargins left="0.7513888888888889" right="0.7513888888888889" top="1" bottom="1" header="0.5118055555555555" footer="0.5118055555555555"/>
  <pageSetup fitToHeight="0" horizontalDpi="600" verticalDpi="600" orientation="landscape" paperSize="9" scale="80"/>
</worksheet>
</file>

<file path=xl/worksheets/sheet14.xml><?xml version="1.0" encoding="utf-8"?>
<worksheet xmlns="http://schemas.openxmlformats.org/spreadsheetml/2006/main" xmlns:r="http://schemas.openxmlformats.org/officeDocument/2006/relationships">
  <dimension ref="A1:H38"/>
  <sheetViews>
    <sheetView zoomScaleSheetLayoutView="100" workbookViewId="0" topLeftCell="A1">
      <selection activeCell="A1" sqref="A1:B1"/>
    </sheetView>
  </sheetViews>
  <sheetFormatPr defaultColWidth="40.375" defaultRowHeight="14.25"/>
  <cols>
    <col min="1" max="1" width="33.00390625" style="79" customWidth="1"/>
    <col min="2" max="2" width="13.625" style="79" customWidth="1"/>
    <col min="3" max="3" width="12.00390625" style="79" customWidth="1"/>
    <col min="4" max="4" width="11.50390625" style="79" customWidth="1"/>
    <col min="5" max="5" width="31.125" style="79" customWidth="1"/>
    <col min="6" max="7" width="12.375" style="79" customWidth="1"/>
    <col min="8" max="8" width="11.00390625" style="79" customWidth="1"/>
    <col min="9" max="248" width="40.375" style="79" customWidth="1"/>
  </cols>
  <sheetData>
    <row r="1" spans="1:4" s="272" customFormat="1" ht="18" customHeight="1">
      <c r="A1" s="132" t="s">
        <v>1606</v>
      </c>
      <c r="B1" s="132"/>
      <c r="C1" s="132"/>
      <c r="D1" s="132"/>
    </row>
    <row r="2" spans="1:8" s="273" customFormat="1" ht="18" customHeight="1">
      <c r="A2" s="274" t="s">
        <v>1607</v>
      </c>
      <c r="B2" s="274"/>
      <c r="C2" s="274"/>
      <c r="D2" s="274"/>
      <c r="E2" s="274"/>
      <c r="F2" s="274"/>
      <c r="G2" s="274"/>
      <c r="H2" s="274"/>
    </row>
    <row r="3" spans="1:8" s="129" customFormat="1" ht="15.75">
      <c r="A3" s="83"/>
      <c r="B3" s="83"/>
      <c r="C3" s="83"/>
      <c r="D3" s="83"/>
      <c r="E3" s="83"/>
      <c r="F3" s="112" t="s">
        <v>2</v>
      </c>
      <c r="G3" s="68"/>
      <c r="H3" s="68"/>
    </row>
    <row r="4" spans="1:8" s="130" customFormat="1" ht="30" customHeight="1">
      <c r="A4" s="134" t="s">
        <v>1289</v>
      </c>
      <c r="B4" s="32" t="s">
        <v>1608</v>
      </c>
      <c r="C4" s="114" t="s">
        <v>4</v>
      </c>
      <c r="D4" s="114" t="s">
        <v>7</v>
      </c>
      <c r="E4" s="134" t="s">
        <v>1289</v>
      </c>
      <c r="F4" s="32" t="s">
        <v>1608</v>
      </c>
      <c r="G4" s="114" t="s">
        <v>4</v>
      </c>
      <c r="H4" s="114" t="s">
        <v>7</v>
      </c>
    </row>
    <row r="5" spans="1:8" s="131" customFormat="1" ht="15" customHeight="1">
      <c r="A5" s="134" t="s">
        <v>1290</v>
      </c>
      <c r="B5" s="85">
        <f>SUM(B6:B7,B31,B35,B36,B37)</f>
        <v>1169033</v>
      </c>
      <c r="C5" s="85">
        <f>SUM(C6:C7,C31,C35,C36,C37)</f>
        <v>935841</v>
      </c>
      <c r="D5" s="85"/>
      <c r="E5" s="134" t="s">
        <v>1291</v>
      </c>
      <c r="F5" s="85">
        <f>SUM(F6,F31,F32,F33,F34,F35)</f>
        <v>1169033</v>
      </c>
      <c r="G5" s="85">
        <f>SUM(G6,G31,G32,G33)</f>
        <v>935841</v>
      </c>
      <c r="H5" s="85"/>
    </row>
    <row r="6" spans="1:8" s="129" customFormat="1" ht="15.75">
      <c r="A6" s="138" t="s">
        <v>1274</v>
      </c>
      <c r="B6" s="86">
        <v>69101</v>
      </c>
      <c r="C6" s="86">
        <v>217193</v>
      </c>
      <c r="D6" s="86"/>
      <c r="E6" s="138" t="s">
        <v>1292</v>
      </c>
      <c r="F6" s="86">
        <f>SUM(F7:F30)</f>
        <v>769879</v>
      </c>
      <c r="G6" s="86">
        <f>SUM(G7:G30)</f>
        <v>849760</v>
      </c>
      <c r="H6" s="117">
        <f>G6/F6-1</f>
        <v>0.10375786324864045</v>
      </c>
    </row>
    <row r="7" spans="1:8" s="129" customFormat="1" ht="15.75">
      <c r="A7" s="138" t="s">
        <v>1293</v>
      </c>
      <c r="B7" s="85">
        <f>SUM(B8,B23)</f>
        <v>250016</v>
      </c>
      <c r="C7" s="85">
        <f>SUM(C8,C23)</f>
        <v>275000</v>
      </c>
      <c r="D7" s="117">
        <f>C7/B7-1</f>
        <v>0.09992960450531174</v>
      </c>
      <c r="E7" s="136" t="s">
        <v>1609</v>
      </c>
      <c r="F7" s="120">
        <v>58638</v>
      </c>
      <c r="G7" s="120">
        <v>48309</v>
      </c>
      <c r="H7" s="275"/>
    </row>
    <row r="8" spans="1:8" s="129" customFormat="1" ht="15.75">
      <c r="A8" s="135" t="s">
        <v>1610</v>
      </c>
      <c r="B8" s="86">
        <f>SUM(B9:B22)</f>
        <v>127367</v>
      </c>
      <c r="C8" s="86">
        <f>SUM(C9:C22)</f>
        <v>140100</v>
      </c>
      <c r="D8" s="117">
        <f>C8/B8-1</f>
        <v>0.09997095008911261</v>
      </c>
      <c r="E8" s="136" t="s">
        <v>1611</v>
      </c>
      <c r="F8" s="137">
        <v>66</v>
      </c>
      <c r="G8" s="120">
        <v>270</v>
      </c>
      <c r="H8" s="275"/>
    </row>
    <row r="9" spans="1:8" s="129" customFormat="1" ht="15.75">
      <c r="A9" s="136" t="s">
        <v>1612</v>
      </c>
      <c r="B9" s="120">
        <v>38225</v>
      </c>
      <c r="C9" s="120">
        <v>59800</v>
      </c>
      <c r="D9" s="276"/>
      <c r="E9" s="136" t="s">
        <v>1613</v>
      </c>
      <c r="F9" s="120">
        <v>22868</v>
      </c>
      <c r="G9" s="120">
        <v>22530</v>
      </c>
      <c r="H9" s="275"/>
    </row>
    <row r="10" spans="1:8" s="129" customFormat="1" ht="15.75">
      <c r="A10" s="136" t="s">
        <v>1614</v>
      </c>
      <c r="B10" s="120"/>
      <c r="C10" s="120"/>
      <c r="D10" s="276"/>
      <c r="E10" s="136" t="s">
        <v>1615</v>
      </c>
      <c r="F10" s="120">
        <v>169746</v>
      </c>
      <c r="G10" s="120">
        <v>170477</v>
      </c>
      <c r="H10" s="275"/>
    </row>
    <row r="11" spans="1:8" s="129" customFormat="1" ht="15.75">
      <c r="A11" s="136" t="s">
        <v>1616</v>
      </c>
      <c r="B11" s="120">
        <v>12906</v>
      </c>
      <c r="C11" s="120">
        <v>15000</v>
      </c>
      <c r="D11" s="276"/>
      <c r="E11" s="136" t="s">
        <v>1294</v>
      </c>
      <c r="F11" s="120">
        <v>3814</v>
      </c>
      <c r="G11" s="120">
        <v>3916</v>
      </c>
      <c r="H11" s="275"/>
    </row>
    <row r="12" spans="1:8" s="129" customFormat="1" ht="15.75">
      <c r="A12" s="136" t="s">
        <v>1617</v>
      </c>
      <c r="B12" s="120">
        <v>17654</v>
      </c>
      <c r="C12" s="120">
        <v>17000</v>
      </c>
      <c r="D12" s="276"/>
      <c r="E12" s="136" t="s">
        <v>1295</v>
      </c>
      <c r="F12" s="120">
        <v>13545</v>
      </c>
      <c r="G12" s="120">
        <v>12224</v>
      </c>
      <c r="H12" s="275"/>
    </row>
    <row r="13" spans="1:8" s="129" customFormat="1" ht="15.75">
      <c r="A13" s="136" t="s">
        <v>1618</v>
      </c>
      <c r="B13" s="120">
        <v>2911</v>
      </c>
      <c r="C13" s="120">
        <v>4000</v>
      </c>
      <c r="D13" s="276"/>
      <c r="E13" s="136" t="s">
        <v>1297</v>
      </c>
      <c r="F13" s="120">
        <v>117709</v>
      </c>
      <c r="G13" s="120">
        <v>106885</v>
      </c>
      <c r="H13" s="275"/>
    </row>
    <row r="14" spans="1:8" s="129" customFormat="1" ht="15.75">
      <c r="A14" s="136" t="s">
        <v>1619</v>
      </c>
      <c r="B14" s="120">
        <v>3636</v>
      </c>
      <c r="C14" s="120">
        <v>4200</v>
      </c>
      <c r="D14" s="276"/>
      <c r="E14" s="136" t="s">
        <v>1620</v>
      </c>
      <c r="F14" s="120">
        <v>70158</v>
      </c>
      <c r="G14" s="120">
        <v>55043</v>
      </c>
      <c r="H14" s="275"/>
    </row>
    <row r="15" spans="1:8" s="129" customFormat="1" ht="15.75">
      <c r="A15" s="136" t="s">
        <v>1621</v>
      </c>
      <c r="B15" s="120">
        <v>14170</v>
      </c>
      <c r="C15" s="120">
        <v>12000</v>
      </c>
      <c r="D15" s="276"/>
      <c r="E15" s="136" t="s">
        <v>1622</v>
      </c>
      <c r="F15" s="120">
        <v>25343</v>
      </c>
      <c r="G15" s="120">
        <v>25564</v>
      </c>
      <c r="H15" s="275"/>
    </row>
    <row r="16" spans="1:8" s="129" customFormat="1" ht="15.75">
      <c r="A16" s="136" t="s">
        <v>1623</v>
      </c>
      <c r="B16" s="120">
        <v>2757</v>
      </c>
      <c r="C16" s="120">
        <v>3500</v>
      </c>
      <c r="D16" s="276"/>
      <c r="E16" s="136" t="s">
        <v>1299</v>
      </c>
      <c r="F16" s="120">
        <v>9673</v>
      </c>
      <c r="G16" s="120">
        <v>8738</v>
      </c>
      <c r="H16" s="275"/>
    </row>
    <row r="17" spans="1:8" s="129" customFormat="1" ht="15.75">
      <c r="A17" s="136" t="s">
        <v>1624</v>
      </c>
      <c r="B17" s="120">
        <v>8524</v>
      </c>
      <c r="C17" s="120">
        <v>8000</v>
      </c>
      <c r="D17" s="276"/>
      <c r="E17" s="136" t="s">
        <v>1301</v>
      </c>
      <c r="F17" s="120">
        <v>110056</v>
      </c>
      <c r="G17" s="120">
        <v>178596</v>
      </c>
      <c r="H17" s="275"/>
    </row>
    <row r="18" spans="1:8" s="129" customFormat="1" ht="15.75">
      <c r="A18" s="136" t="s">
        <v>1625</v>
      </c>
      <c r="B18" s="120">
        <v>1626</v>
      </c>
      <c r="C18" s="120">
        <v>3000</v>
      </c>
      <c r="D18" s="276"/>
      <c r="E18" s="136" t="s">
        <v>1303</v>
      </c>
      <c r="F18" s="120">
        <v>51335</v>
      </c>
      <c r="G18" s="120">
        <v>64054</v>
      </c>
      <c r="H18" s="275"/>
    </row>
    <row r="19" spans="1:8" s="129" customFormat="1" ht="15.75">
      <c r="A19" s="136" t="s">
        <v>1626</v>
      </c>
      <c r="B19" s="120">
        <v>407</v>
      </c>
      <c r="C19" s="120">
        <v>600</v>
      </c>
      <c r="D19" s="276"/>
      <c r="E19" s="136" t="s">
        <v>1304</v>
      </c>
      <c r="F19" s="120">
        <v>46390</v>
      </c>
      <c r="G19" s="120">
        <v>38048</v>
      </c>
      <c r="H19" s="275"/>
    </row>
    <row r="20" spans="1:8" s="129" customFormat="1" ht="15.75">
      <c r="A20" s="136" t="s">
        <v>1627</v>
      </c>
      <c r="B20" s="120">
        <v>18634</v>
      </c>
      <c r="C20" s="120">
        <v>6000</v>
      </c>
      <c r="D20" s="276"/>
      <c r="E20" s="136" t="s">
        <v>1306</v>
      </c>
      <c r="F20" s="120">
        <v>2039</v>
      </c>
      <c r="G20" s="120">
        <v>1862</v>
      </c>
      <c r="H20" s="275"/>
    </row>
    <row r="21" spans="1:8" s="129" customFormat="1" ht="15.75">
      <c r="A21" s="136" t="s">
        <v>1628</v>
      </c>
      <c r="B21" s="120">
        <v>5916</v>
      </c>
      <c r="C21" s="120">
        <v>7000</v>
      </c>
      <c r="D21" s="276"/>
      <c r="E21" s="136" t="s">
        <v>1629</v>
      </c>
      <c r="F21" s="120">
        <v>103</v>
      </c>
      <c r="G21" s="120">
        <v>100</v>
      </c>
      <c r="H21" s="275"/>
    </row>
    <row r="22" spans="1:8" s="129" customFormat="1" ht="15.75">
      <c r="A22" s="136" t="s">
        <v>1630</v>
      </c>
      <c r="B22" s="120">
        <v>1</v>
      </c>
      <c r="C22" s="120">
        <v>0</v>
      </c>
      <c r="D22" s="120"/>
      <c r="E22" s="136" t="s">
        <v>1631</v>
      </c>
      <c r="F22" s="120"/>
      <c r="G22" s="120"/>
      <c r="H22" s="275"/>
    </row>
    <row r="23" spans="1:8" s="129" customFormat="1" ht="15.75">
      <c r="A23" s="135" t="s">
        <v>1632</v>
      </c>
      <c r="B23" s="86">
        <f>SUM(B24:B30)</f>
        <v>122649</v>
      </c>
      <c r="C23" s="86">
        <f>SUM(C24:C30)</f>
        <v>134900</v>
      </c>
      <c r="D23" s="117">
        <f>C23/B23-1</f>
        <v>0.09988666846040317</v>
      </c>
      <c r="E23" s="136" t="s">
        <v>1633</v>
      </c>
      <c r="F23" s="120">
        <v>12871</v>
      </c>
      <c r="G23" s="120">
        <v>24520</v>
      </c>
      <c r="H23" s="275"/>
    </row>
    <row r="24" spans="1:8" s="129" customFormat="1" ht="15.75">
      <c r="A24" s="277" t="s">
        <v>1634</v>
      </c>
      <c r="B24" s="120">
        <v>4187</v>
      </c>
      <c r="C24" s="120">
        <v>4000</v>
      </c>
      <c r="D24" s="120"/>
      <c r="E24" s="136" t="s">
        <v>1635</v>
      </c>
      <c r="F24" s="120">
        <v>32903</v>
      </c>
      <c r="G24" s="120">
        <v>44273</v>
      </c>
      <c r="H24" s="275"/>
    </row>
    <row r="25" spans="1:8" s="129" customFormat="1" ht="15.75">
      <c r="A25" s="277" t="s">
        <v>1636</v>
      </c>
      <c r="B25" s="120">
        <v>2362</v>
      </c>
      <c r="C25" s="120">
        <v>1888</v>
      </c>
      <c r="D25" s="120"/>
      <c r="E25" s="136" t="s">
        <v>1637</v>
      </c>
      <c r="F25" s="120">
        <v>526</v>
      </c>
      <c r="G25" s="120">
        <v>670</v>
      </c>
      <c r="H25" s="275"/>
    </row>
    <row r="26" spans="1:8" s="129" customFormat="1" ht="15.75">
      <c r="A26" s="277" t="s">
        <v>1638</v>
      </c>
      <c r="B26" s="120">
        <v>3279</v>
      </c>
      <c r="C26" s="120">
        <v>2750</v>
      </c>
      <c r="D26" s="120"/>
      <c r="E26" s="136" t="s">
        <v>1639</v>
      </c>
      <c r="F26" s="120">
        <v>6345</v>
      </c>
      <c r="G26" s="120">
        <v>15008</v>
      </c>
      <c r="H26" s="275"/>
    </row>
    <row r="27" spans="1:8" s="129" customFormat="1" ht="15.75">
      <c r="A27" s="277" t="s">
        <v>1640</v>
      </c>
      <c r="B27" s="120"/>
      <c r="C27" s="120"/>
      <c r="D27" s="120"/>
      <c r="E27" s="136" t="s">
        <v>1308</v>
      </c>
      <c r="F27" s="137"/>
      <c r="G27" s="120">
        <v>33</v>
      </c>
      <c r="H27" s="275"/>
    </row>
    <row r="28" spans="1:8" s="129" customFormat="1" ht="15.75">
      <c r="A28" s="277" t="s">
        <v>1641</v>
      </c>
      <c r="B28" s="120">
        <v>111521</v>
      </c>
      <c r="C28" s="120">
        <v>125322</v>
      </c>
      <c r="D28" s="120"/>
      <c r="E28" s="136" t="s">
        <v>1311</v>
      </c>
      <c r="F28" s="120">
        <v>15750</v>
      </c>
      <c r="G28" s="120">
        <v>20130</v>
      </c>
      <c r="H28" s="275"/>
    </row>
    <row r="29" spans="1:8" s="129" customFormat="1" ht="15.75">
      <c r="A29" s="140" t="s">
        <v>1642</v>
      </c>
      <c r="B29" s="120">
        <v>1000</v>
      </c>
      <c r="C29" s="120">
        <v>840</v>
      </c>
      <c r="D29" s="120"/>
      <c r="E29" s="136" t="s">
        <v>1643</v>
      </c>
      <c r="F29" s="120">
        <v>1</v>
      </c>
      <c r="G29" s="120">
        <v>10</v>
      </c>
      <c r="H29" s="275"/>
    </row>
    <row r="30" spans="1:8" s="129" customFormat="1" ht="15.75">
      <c r="A30" s="277" t="s">
        <v>1644</v>
      </c>
      <c r="B30" s="120">
        <v>300</v>
      </c>
      <c r="C30" s="120">
        <v>100</v>
      </c>
      <c r="D30" s="120"/>
      <c r="E30" s="136" t="s">
        <v>1645</v>
      </c>
      <c r="F30" s="120"/>
      <c r="G30" s="120">
        <v>8500</v>
      </c>
      <c r="H30" s="275"/>
    </row>
    <row r="31" spans="1:8" s="129" customFormat="1" ht="15.75">
      <c r="A31" s="135" t="s">
        <v>1305</v>
      </c>
      <c r="B31" s="86">
        <f>SUM(B32:B34)</f>
        <v>526114</v>
      </c>
      <c r="C31" s="86">
        <f>SUM(C32:C34)</f>
        <v>317427</v>
      </c>
      <c r="D31" s="86"/>
      <c r="E31" s="135" t="s">
        <v>1313</v>
      </c>
      <c r="F31" s="86">
        <v>42099</v>
      </c>
      <c r="G31" s="86">
        <v>30081</v>
      </c>
      <c r="H31" s="86"/>
    </row>
    <row r="32" spans="1:8" s="129" customFormat="1" ht="15.75">
      <c r="A32" s="136" t="s">
        <v>1646</v>
      </c>
      <c r="B32" s="120">
        <v>4807</v>
      </c>
      <c r="C32" s="120">
        <v>4807</v>
      </c>
      <c r="D32" s="120"/>
      <c r="E32" s="138" t="s">
        <v>1647</v>
      </c>
      <c r="F32" s="260">
        <v>114861</v>
      </c>
      <c r="G32" s="86">
        <v>56000</v>
      </c>
      <c r="H32" s="120"/>
    </row>
    <row r="33" spans="1:8" s="83" customFormat="1" ht="15.75">
      <c r="A33" s="136" t="s">
        <v>1648</v>
      </c>
      <c r="B33" s="120">
        <v>444814</v>
      </c>
      <c r="C33" s="120">
        <v>295952</v>
      </c>
      <c r="D33" s="120"/>
      <c r="E33" s="138" t="s">
        <v>66</v>
      </c>
      <c r="F33" s="86">
        <v>25001</v>
      </c>
      <c r="G33" s="86"/>
      <c r="H33" s="86"/>
    </row>
    <row r="34" spans="1:8" s="129" customFormat="1" ht="15.75">
      <c r="A34" s="136" t="s">
        <v>1649</v>
      </c>
      <c r="B34" s="120">
        <v>76493</v>
      </c>
      <c r="C34" s="120">
        <v>16668</v>
      </c>
      <c r="D34" s="120"/>
      <c r="E34" s="138" t="s">
        <v>68</v>
      </c>
      <c r="F34" s="86"/>
      <c r="G34" s="278"/>
      <c r="H34" s="278"/>
    </row>
    <row r="35" spans="1:8" s="129" customFormat="1" ht="15.75">
      <c r="A35" s="135" t="s">
        <v>1307</v>
      </c>
      <c r="B35" s="86">
        <v>163560</v>
      </c>
      <c r="C35" s="86">
        <v>50220</v>
      </c>
      <c r="D35" s="86"/>
      <c r="E35" s="135" t="s">
        <v>70</v>
      </c>
      <c r="F35" s="86">
        <v>217193</v>
      </c>
      <c r="G35" s="120"/>
      <c r="H35" s="120"/>
    </row>
    <row r="36" spans="1:8" s="129" customFormat="1" ht="15.75">
      <c r="A36" s="135" t="s">
        <v>1650</v>
      </c>
      <c r="B36" s="86">
        <v>43489</v>
      </c>
      <c r="C36" s="86">
        <v>25001</v>
      </c>
      <c r="D36" s="86"/>
      <c r="E36" s="120"/>
      <c r="F36" s="120"/>
      <c r="G36" s="120"/>
      <c r="H36" s="120"/>
    </row>
    <row r="37" spans="1:8" s="129" customFormat="1" ht="15.75">
      <c r="A37" s="135" t="s">
        <v>1651</v>
      </c>
      <c r="B37" s="86">
        <v>116753</v>
      </c>
      <c r="C37" s="86">
        <v>51000</v>
      </c>
      <c r="D37" s="86"/>
      <c r="E37" s="120"/>
      <c r="F37" s="120"/>
      <c r="G37" s="120"/>
      <c r="H37" s="120"/>
    </row>
    <row r="38" spans="1:8" s="79" customFormat="1" ht="14.25">
      <c r="A38" s="144"/>
      <c r="B38" s="144"/>
      <c r="C38" s="144"/>
      <c r="D38" s="144"/>
      <c r="E38" s="144"/>
      <c r="F38" s="144"/>
      <c r="G38" s="144"/>
      <c r="H38" s="144"/>
    </row>
  </sheetData>
  <sheetProtection/>
  <mergeCells count="4">
    <mergeCell ref="A1:B1"/>
    <mergeCell ref="C1:D1"/>
    <mergeCell ref="A2:H2"/>
    <mergeCell ref="F3:H3"/>
  </mergeCells>
  <printOptions/>
  <pageMargins left="0.7513888888888889" right="0.7513888888888889" top="0.5902777777777778" bottom="0.6298611111111111" header="0.5118055555555555" footer="0.5118055555555555"/>
  <pageSetup fitToHeight="0" horizontalDpi="600" verticalDpi="600" orientation="landscape" paperSize="9" scale="80"/>
</worksheet>
</file>

<file path=xl/worksheets/sheet15.xml><?xml version="1.0" encoding="utf-8"?>
<worksheet xmlns="http://schemas.openxmlformats.org/spreadsheetml/2006/main" xmlns:r="http://schemas.openxmlformats.org/officeDocument/2006/relationships">
  <dimension ref="A1:H37"/>
  <sheetViews>
    <sheetView zoomScaleSheetLayoutView="100" workbookViewId="0" topLeftCell="A1">
      <selection activeCell="A1" sqref="A1:B1"/>
    </sheetView>
  </sheetViews>
  <sheetFormatPr defaultColWidth="40.375" defaultRowHeight="14.25"/>
  <cols>
    <col min="1" max="1" width="33.125" style="64" customWidth="1"/>
    <col min="2" max="3" width="13.25390625" style="64" customWidth="1"/>
    <col min="4" max="4" width="13.375" style="64" customWidth="1"/>
    <col min="5" max="5" width="30.875" style="64" customWidth="1"/>
    <col min="6" max="7" width="13.375" style="64" customWidth="1"/>
    <col min="8" max="8" width="10.75390625" style="64" customWidth="1"/>
    <col min="9" max="224" width="40.375" style="64" customWidth="1"/>
    <col min="225" max="225" width="33.125" style="64" customWidth="1"/>
    <col min="226" max="227" width="13.25390625" style="64" customWidth="1"/>
    <col min="228" max="228" width="13.375" style="64" customWidth="1"/>
    <col min="229" max="229" width="30.875" style="64" customWidth="1"/>
    <col min="230" max="230" width="13.25390625" style="64" customWidth="1"/>
    <col min="231" max="231" width="13.375" style="64" customWidth="1"/>
    <col min="232" max="232" width="13.00390625" style="64" customWidth="1"/>
    <col min="233" max="233" width="10.875" style="64" customWidth="1"/>
    <col min="234" max="247" width="40.375" style="64" customWidth="1"/>
  </cols>
  <sheetData>
    <row r="1" spans="1:4" s="64" customFormat="1" ht="18.75">
      <c r="A1" s="132" t="s">
        <v>1652</v>
      </c>
      <c r="B1" s="132"/>
      <c r="C1" s="132"/>
      <c r="D1" s="132"/>
    </row>
    <row r="2" spans="1:8" s="256" customFormat="1" ht="27.75" customHeight="1">
      <c r="A2" s="66" t="s">
        <v>1653</v>
      </c>
      <c r="B2" s="66"/>
      <c r="C2" s="66"/>
      <c r="D2" s="66"/>
      <c r="E2" s="66"/>
      <c r="F2" s="66"/>
      <c r="G2" s="66"/>
      <c r="H2" s="66"/>
    </row>
    <row r="3" spans="1:8" s="256" customFormat="1" ht="15.75">
      <c r="A3" s="67"/>
      <c r="B3" s="67"/>
      <c r="C3" s="67"/>
      <c r="D3" s="67"/>
      <c r="E3" s="67"/>
      <c r="F3" s="112" t="s">
        <v>2</v>
      </c>
      <c r="G3" s="68"/>
      <c r="H3" s="68"/>
    </row>
    <row r="4" spans="1:8" s="257" customFormat="1" ht="30">
      <c r="A4" s="113" t="s">
        <v>1289</v>
      </c>
      <c r="B4" s="70" t="s">
        <v>1654</v>
      </c>
      <c r="C4" s="114" t="s">
        <v>4</v>
      </c>
      <c r="D4" s="114" t="s">
        <v>7</v>
      </c>
      <c r="E4" s="113" t="s">
        <v>1289</v>
      </c>
      <c r="F4" s="70" t="s">
        <v>1654</v>
      </c>
      <c r="G4" s="114" t="s">
        <v>4</v>
      </c>
      <c r="H4" s="114" t="s">
        <v>7</v>
      </c>
    </row>
    <row r="5" spans="1:8" s="256" customFormat="1" ht="16.5" customHeight="1">
      <c r="A5" s="258" t="s">
        <v>1290</v>
      </c>
      <c r="B5" s="115">
        <f>SUM(B6:B7,B31,B35,B36,B37)</f>
        <v>1169033</v>
      </c>
      <c r="C5" s="85">
        <f>SUM(C6:C7,C31,C35,C36,C37)</f>
        <v>935841</v>
      </c>
      <c r="D5" s="71"/>
      <c r="E5" s="113" t="s">
        <v>1291</v>
      </c>
      <c r="F5" s="116">
        <f>SUM(F6,F31:F36)</f>
        <v>1169033</v>
      </c>
      <c r="G5" s="71">
        <f>SUM(G6,G31:G34)</f>
        <v>935841</v>
      </c>
      <c r="H5" s="71"/>
    </row>
    <row r="6" spans="1:8" s="256" customFormat="1" ht="15.75">
      <c r="A6" s="259" t="s">
        <v>1274</v>
      </c>
      <c r="B6" s="260">
        <v>69101</v>
      </c>
      <c r="C6" s="86">
        <v>217193</v>
      </c>
      <c r="D6" s="72"/>
      <c r="E6" s="121" t="s">
        <v>1292</v>
      </c>
      <c r="F6" s="261">
        <f>SUM(F7:F30)</f>
        <v>697941</v>
      </c>
      <c r="G6" s="72">
        <f>SUM(G7:G30)</f>
        <v>776980</v>
      </c>
      <c r="H6" s="117">
        <f>G6/F6-1</f>
        <v>0.1132459620512336</v>
      </c>
    </row>
    <row r="7" spans="1:8" s="256" customFormat="1" ht="15.75">
      <c r="A7" s="259" t="s">
        <v>1293</v>
      </c>
      <c r="B7" s="115">
        <f>SUM(B8,B23)</f>
        <v>250016</v>
      </c>
      <c r="C7" s="85">
        <f>SUM(C8,C23)</f>
        <v>275000</v>
      </c>
      <c r="D7" s="117">
        <f>C7/B7-1</f>
        <v>0.09992960450531174</v>
      </c>
      <c r="E7" s="118" t="s">
        <v>1609</v>
      </c>
      <c r="F7" s="262">
        <v>40104</v>
      </c>
      <c r="G7" s="125">
        <v>31058</v>
      </c>
      <c r="H7" s="125"/>
    </row>
    <row r="8" spans="1:8" s="256" customFormat="1" ht="15.75">
      <c r="A8" s="263" t="s">
        <v>1610</v>
      </c>
      <c r="B8" s="260">
        <f>SUM(B9:B22)</f>
        <v>127367</v>
      </c>
      <c r="C8" s="260">
        <f>SUM(C9:C22)</f>
        <v>140100</v>
      </c>
      <c r="D8" s="117">
        <f>C8/B8-1</f>
        <v>0.09997095008911261</v>
      </c>
      <c r="E8" s="118" t="s">
        <v>1611</v>
      </c>
      <c r="F8" s="262">
        <v>66</v>
      </c>
      <c r="G8" s="125">
        <v>270</v>
      </c>
      <c r="H8" s="125"/>
    </row>
    <row r="9" spans="1:8" s="256" customFormat="1" ht="15.75">
      <c r="A9" s="264" t="s">
        <v>1612</v>
      </c>
      <c r="B9" s="265">
        <v>38225</v>
      </c>
      <c r="C9" s="265">
        <v>59800</v>
      </c>
      <c r="D9" s="266"/>
      <c r="E9" s="118" t="s">
        <v>1613</v>
      </c>
      <c r="F9" s="262">
        <v>22868</v>
      </c>
      <c r="G9" s="125">
        <v>22530</v>
      </c>
      <c r="H9" s="125"/>
    </row>
    <row r="10" spans="1:8" s="256" customFormat="1" ht="15.75">
      <c r="A10" s="264" t="s">
        <v>1614</v>
      </c>
      <c r="B10" s="265"/>
      <c r="C10" s="265"/>
      <c r="D10" s="266"/>
      <c r="E10" s="118" t="s">
        <v>1615</v>
      </c>
      <c r="F10" s="262">
        <v>169658</v>
      </c>
      <c r="G10" s="125">
        <v>170360</v>
      </c>
      <c r="H10" s="125"/>
    </row>
    <row r="11" spans="1:8" s="256" customFormat="1" ht="15.75">
      <c r="A11" s="264" t="s">
        <v>1616</v>
      </c>
      <c r="B11" s="265">
        <v>12906</v>
      </c>
      <c r="C11" s="265">
        <v>15000</v>
      </c>
      <c r="D11" s="266"/>
      <c r="E11" s="118" t="s">
        <v>1294</v>
      </c>
      <c r="F11" s="262">
        <v>3814</v>
      </c>
      <c r="G11" s="125">
        <v>3916</v>
      </c>
      <c r="H11" s="125"/>
    </row>
    <row r="12" spans="1:8" s="256" customFormat="1" ht="15.75">
      <c r="A12" s="264" t="s">
        <v>1617</v>
      </c>
      <c r="B12" s="265">
        <v>17654</v>
      </c>
      <c r="C12" s="265">
        <v>17000</v>
      </c>
      <c r="D12" s="266"/>
      <c r="E12" s="118" t="s">
        <v>1295</v>
      </c>
      <c r="F12" s="262">
        <v>11836</v>
      </c>
      <c r="G12" s="125">
        <v>10705</v>
      </c>
      <c r="H12" s="125"/>
    </row>
    <row r="13" spans="1:8" s="256" customFormat="1" ht="15.75">
      <c r="A13" s="264" t="s">
        <v>1618</v>
      </c>
      <c r="B13" s="265">
        <v>2911</v>
      </c>
      <c r="C13" s="265">
        <v>4000</v>
      </c>
      <c r="D13" s="266"/>
      <c r="E13" s="118" t="s">
        <v>1297</v>
      </c>
      <c r="F13" s="262">
        <v>93426</v>
      </c>
      <c r="G13" s="125">
        <v>78462</v>
      </c>
      <c r="H13" s="125"/>
    </row>
    <row r="14" spans="1:8" s="256" customFormat="1" ht="15.75">
      <c r="A14" s="264" t="s">
        <v>1619</v>
      </c>
      <c r="B14" s="265">
        <v>3636</v>
      </c>
      <c r="C14" s="265">
        <v>4200</v>
      </c>
      <c r="D14" s="266"/>
      <c r="E14" s="118" t="s">
        <v>1620</v>
      </c>
      <c r="F14" s="262">
        <v>68625</v>
      </c>
      <c r="G14" s="267">
        <v>52699</v>
      </c>
      <c r="H14" s="267"/>
    </row>
    <row r="15" spans="1:8" s="256" customFormat="1" ht="15.75">
      <c r="A15" s="264" t="s">
        <v>1621</v>
      </c>
      <c r="B15" s="265">
        <v>14170</v>
      </c>
      <c r="C15" s="265">
        <v>12000</v>
      </c>
      <c r="D15" s="266"/>
      <c r="E15" s="118" t="s">
        <v>1622</v>
      </c>
      <c r="F15" s="262">
        <v>24823</v>
      </c>
      <c r="G15" s="267">
        <v>25564</v>
      </c>
      <c r="H15" s="267"/>
    </row>
    <row r="16" spans="1:8" s="256" customFormat="1" ht="15.75">
      <c r="A16" s="264" t="s">
        <v>1623</v>
      </c>
      <c r="B16" s="265">
        <v>2757</v>
      </c>
      <c r="C16" s="265">
        <v>3500</v>
      </c>
      <c r="D16" s="266"/>
      <c r="E16" s="118" t="s">
        <v>1299</v>
      </c>
      <c r="F16" s="262">
        <v>7409</v>
      </c>
      <c r="G16" s="267">
        <v>6282</v>
      </c>
      <c r="H16" s="267"/>
    </row>
    <row r="17" spans="1:8" s="256" customFormat="1" ht="15.75">
      <c r="A17" s="264" t="s">
        <v>1624</v>
      </c>
      <c r="B17" s="265">
        <v>8524</v>
      </c>
      <c r="C17" s="265">
        <v>8000</v>
      </c>
      <c r="D17" s="266"/>
      <c r="E17" s="118" t="s">
        <v>1301</v>
      </c>
      <c r="F17" s="262">
        <v>91885</v>
      </c>
      <c r="G17" s="267">
        <v>160397</v>
      </c>
      <c r="H17" s="267"/>
    </row>
    <row r="18" spans="1:8" s="256" customFormat="1" ht="15.75">
      <c r="A18" s="264" t="s">
        <v>1625</v>
      </c>
      <c r="B18" s="265">
        <v>1626</v>
      </c>
      <c r="C18" s="265">
        <v>3000</v>
      </c>
      <c r="D18" s="266"/>
      <c r="E18" s="118" t="s">
        <v>1303</v>
      </c>
      <c r="F18" s="262">
        <v>51335</v>
      </c>
      <c r="G18" s="267">
        <v>64054</v>
      </c>
      <c r="H18" s="267"/>
    </row>
    <row r="19" spans="1:8" s="256" customFormat="1" ht="15.75">
      <c r="A19" s="264" t="s">
        <v>1626</v>
      </c>
      <c r="B19" s="265">
        <v>407</v>
      </c>
      <c r="C19" s="265">
        <v>600</v>
      </c>
      <c r="D19" s="266"/>
      <c r="E19" s="118" t="s">
        <v>1304</v>
      </c>
      <c r="F19" s="262">
        <v>46390</v>
      </c>
      <c r="G19" s="267">
        <v>38048</v>
      </c>
      <c r="H19" s="267"/>
    </row>
    <row r="20" spans="1:8" s="256" customFormat="1" ht="15.75">
      <c r="A20" s="264" t="s">
        <v>1627</v>
      </c>
      <c r="B20" s="265">
        <v>18634</v>
      </c>
      <c r="C20" s="265">
        <v>6000</v>
      </c>
      <c r="D20" s="266"/>
      <c r="E20" s="118" t="s">
        <v>1306</v>
      </c>
      <c r="F20" s="262">
        <v>2039</v>
      </c>
      <c r="G20" s="267">
        <v>1862</v>
      </c>
      <c r="H20" s="267"/>
    </row>
    <row r="21" spans="1:8" s="256" customFormat="1" ht="15.75">
      <c r="A21" s="264" t="s">
        <v>1628</v>
      </c>
      <c r="B21" s="265">
        <v>5916</v>
      </c>
      <c r="C21" s="265">
        <v>7000</v>
      </c>
      <c r="D21" s="266"/>
      <c r="E21" s="118" t="s">
        <v>1629</v>
      </c>
      <c r="F21" s="262">
        <v>103</v>
      </c>
      <c r="G21" s="267">
        <v>100</v>
      </c>
      <c r="H21" s="267"/>
    </row>
    <row r="22" spans="1:8" s="256" customFormat="1" ht="15.75">
      <c r="A22" s="264" t="s">
        <v>1630</v>
      </c>
      <c r="B22" s="265">
        <v>1</v>
      </c>
      <c r="C22" s="120">
        <v>0</v>
      </c>
      <c r="D22" s="125"/>
      <c r="E22" s="118" t="s">
        <v>1631</v>
      </c>
      <c r="F22" s="262"/>
      <c r="G22" s="125">
        <v>0</v>
      </c>
      <c r="H22" s="125"/>
    </row>
    <row r="23" spans="1:8" s="256" customFormat="1" ht="15.75">
      <c r="A23" s="263" t="s">
        <v>1632</v>
      </c>
      <c r="B23" s="260">
        <f>SUM(B24:B30)</f>
        <v>122649</v>
      </c>
      <c r="C23" s="86">
        <f>SUM(C24:C30)</f>
        <v>134900</v>
      </c>
      <c r="D23" s="117">
        <f>C23/B23-1</f>
        <v>0.09988666846040317</v>
      </c>
      <c r="E23" s="118" t="s">
        <v>1633</v>
      </c>
      <c r="F23" s="262">
        <v>12819</v>
      </c>
      <c r="G23" s="125">
        <v>24520</v>
      </c>
      <c r="H23" s="125"/>
    </row>
    <row r="24" spans="1:8" s="256" customFormat="1" ht="15.75">
      <c r="A24" s="268" t="s">
        <v>1634</v>
      </c>
      <c r="B24" s="265">
        <v>4187</v>
      </c>
      <c r="C24" s="265">
        <v>4000</v>
      </c>
      <c r="D24" s="125"/>
      <c r="E24" s="118" t="s">
        <v>1635</v>
      </c>
      <c r="F24" s="262">
        <v>30916</v>
      </c>
      <c r="G24" s="125">
        <v>41802</v>
      </c>
      <c r="H24" s="125"/>
    </row>
    <row r="25" spans="1:8" s="256" customFormat="1" ht="15.75">
      <c r="A25" s="268" t="s">
        <v>1636</v>
      </c>
      <c r="B25" s="265">
        <v>2362</v>
      </c>
      <c r="C25" s="265">
        <v>1888</v>
      </c>
      <c r="D25" s="125"/>
      <c r="E25" s="118" t="s">
        <v>1637</v>
      </c>
      <c r="F25" s="262">
        <v>526</v>
      </c>
      <c r="G25" s="125">
        <v>670</v>
      </c>
      <c r="H25" s="125"/>
    </row>
    <row r="26" spans="1:8" s="256" customFormat="1" ht="15.75">
      <c r="A26" s="268" t="s">
        <v>1638</v>
      </c>
      <c r="B26" s="265">
        <v>3279</v>
      </c>
      <c r="C26" s="265">
        <v>2750</v>
      </c>
      <c r="D26" s="125"/>
      <c r="E26" s="118" t="s">
        <v>1639</v>
      </c>
      <c r="F26" s="262">
        <v>3548</v>
      </c>
      <c r="G26" s="125">
        <v>15008</v>
      </c>
      <c r="H26" s="125"/>
    </row>
    <row r="27" spans="1:8" s="256" customFormat="1" ht="15.75">
      <c r="A27" s="268" t="s">
        <v>1640</v>
      </c>
      <c r="B27" s="265"/>
      <c r="C27" s="265"/>
      <c r="D27" s="125"/>
      <c r="E27" s="118" t="s">
        <v>1308</v>
      </c>
      <c r="F27" s="262"/>
      <c r="G27" s="125">
        <v>33</v>
      </c>
      <c r="H27" s="125"/>
    </row>
    <row r="28" spans="1:8" s="256" customFormat="1" ht="15.75">
      <c r="A28" s="268" t="s">
        <v>1641</v>
      </c>
      <c r="B28" s="265">
        <v>111521</v>
      </c>
      <c r="C28" s="265">
        <v>125322</v>
      </c>
      <c r="D28" s="125"/>
      <c r="E28" s="118" t="s">
        <v>1311</v>
      </c>
      <c r="F28" s="262">
        <v>15750</v>
      </c>
      <c r="G28" s="125">
        <v>20130</v>
      </c>
      <c r="H28" s="125"/>
    </row>
    <row r="29" spans="1:8" s="256" customFormat="1" ht="15.75">
      <c r="A29" s="269" t="s">
        <v>1642</v>
      </c>
      <c r="B29" s="265">
        <v>1000</v>
      </c>
      <c r="C29" s="265">
        <v>840</v>
      </c>
      <c r="D29" s="125"/>
      <c r="E29" s="118" t="s">
        <v>1643</v>
      </c>
      <c r="F29" s="261">
        <v>1</v>
      </c>
      <c r="G29" s="125">
        <v>10</v>
      </c>
      <c r="H29" s="125"/>
    </row>
    <row r="30" spans="1:8" s="256" customFormat="1" ht="15.75">
      <c r="A30" s="268" t="s">
        <v>1644</v>
      </c>
      <c r="B30" s="265">
        <v>300</v>
      </c>
      <c r="C30" s="265">
        <v>100</v>
      </c>
      <c r="D30" s="125"/>
      <c r="E30" s="118" t="s">
        <v>1645</v>
      </c>
      <c r="F30" s="262"/>
      <c r="G30" s="125">
        <v>8500</v>
      </c>
      <c r="H30" s="72"/>
    </row>
    <row r="31" spans="1:8" s="256" customFormat="1" ht="15.75">
      <c r="A31" s="263" t="s">
        <v>1305</v>
      </c>
      <c r="B31" s="260">
        <f>SUM(B32:B34)</f>
        <v>526114</v>
      </c>
      <c r="C31" s="86">
        <f>SUM(C32:C34)</f>
        <v>317427</v>
      </c>
      <c r="D31" s="72"/>
      <c r="E31" s="76" t="s">
        <v>1313</v>
      </c>
      <c r="F31" s="86">
        <v>42099</v>
      </c>
      <c r="G31" s="86">
        <v>30081</v>
      </c>
      <c r="H31" s="72"/>
    </row>
    <row r="32" spans="1:8" s="67" customFormat="1" ht="15.75">
      <c r="A32" s="264" t="s">
        <v>1646</v>
      </c>
      <c r="B32" s="120">
        <v>4807</v>
      </c>
      <c r="C32" s="265">
        <v>4807</v>
      </c>
      <c r="D32" s="125"/>
      <c r="E32" s="121" t="s">
        <v>1647</v>
      </c>
      <c r="F32" s="260">
        <v>114861</v>
      </c>
      <c r="G32" s="86">
        <v>56000</v>
      </c>
      <c r="H32" s="72"/>
    </row>
    <row r="33" spans="1:8" s="256" customFormat="1" ht="15.75">
      <c r="A33" s="264" t="s">
        <v>1648</v>
      </c>
      <c r="B33" s="120">
        <v>444814</v>
      </c>
      <c r="C33" s="265">
        <v>295952</v>
      </c>
      <c r="D33" s="125"/>
      <c r="E33" s="121" t="s">
        <v>75</v>
      </c>
      <c r="F33" s="261">
        <v>71938</v>
      </c>
      <c r="G33" s="72">
        <v>72780</v>
      </c>
      <c r="H33" s="72"/>
    </row>
    <row r="34" spans="1:8" s="256" customFormat="1" ht="15.75">
      <c r="A34" s="264" t="s">
        <v>1649</v>
      </c>
      <c r="B34" s="120">
        <v>76493</v>
      </c>
      <c r="C34" s="265">
        <v>16668</v>
      </c>
      <c r="D34" s="125"/>
      <c r="E34" s="121" t="s">
        <v>76</v>
      </c>
      <c r="F34" s="261">
        <v>25001</v>
      </c>
      <c r="G34" s="72"/>
      <c r="H34" s="270"/>
    </row>
    <row r="35" spans="1:8" s="256" customFormat="1" ht="15.75">
      <c r="A35" s="263" t="s">
        <v>1307</v>
      </c>
      <c r="B35" s="86">
        <v>163560</v>
      </c>
      <c r="C35" s="86">
        <v>50220</v>
      </c>
      <c r="D35" s="72"/>
      <c r="E35" s="271" t="s">
        <v>77</v>
      </c>
      <c r="F35" s="260"/>
      <c r="G35" s="125"/>
      <c r="H35" s="125"/>
    </row>
    <row r="36" spans="1:8" s="256" customFormat="1" ht="15.75">
      <c r="A36" s="263" t="s">
        <v>1650</v>
      </c>
      <c r="B36" s="86">
        <v>43489</v>
      </c>
      <c r="C36" s="86">
        <v>25001</v>
      </c>
      <c r="D36" s="72"/>
      <c r="E36" s="135" t="s">
        <v>78</v>
      </c>
      <c r="F36" s="261">
        <v>217193</v>
      </c>
      <c r="G36" s="125"/>
      <c r="H36" s="125"/>
    </row>
    <row r="37" spans="1:8" s="256" customFormat="1" ht="15.75">
      <c r="A37" s="263" t="s">
        <v>1651</v>
      </c>
      <c r="B37" s="86">
        <v>116753</v>
      </c>
      <c r="C37" s="86">
        <v>51000</v>
      </c>
      <c r="D37" s="72"/>
      <c r="E37" s="125"/>
      <c r="F37" s="262"/>
      <c r="G37" s="125"/>
      <c r="H37" s="125"/>
    </row>
  </sheetData>
  <sheetProtection/>
  <mergeCells count="4">
    <mergeCell ref="A1:B1"/>
    <mergeCell ref="C1:D1"/>
    <mergeCell ref="A2:H2"/>
    <mergeCell ref="F3:H3"/>
  </mergeCells>
  <printOptions/>
  <pageMargins left="0.7513888888888889" right="0.7513888888888889" top="0.5902777777777778" bottom="0.5902777777777778" header="0.5118055555555555" footer="0.5118055555555555"/>
  <pageSetup fitToHeight="0" horizontalDpi="600" verticalDpi="600" orientation="landscape" paperSize="9" scale="80"/>
</worksheet>
</file>

<file path=xl/worksheets/sheet16.xml><?xml version="1.0" encoding="utf-8"?>
<worksheet xmlns="http://schemas.openxmlformats.org/spreadsheetml/2006/main" xmlns:r="http://schemas.openxmlformats.org/officeDocument/2006/relationships">
  <dimension ref="A1:D109"/>
  <sheetViews>
    <sheetView zoomScaleSheetLayoutView="100" workbookViewId="0" topLeftCell="A1">
      <selection activeCell="A1" sqref="A1:B1"/>
    </sheetView>
  </sheetViews>
  <sheetFormatPr defaultColWidth="8.75390625" defaultRowHeight="14.25"/>
  <cols>
    <col min="1" max="1" width="46.125" style="217" customWidth="1"/>
    <col min="2" max="2" width="21.875" style="220" customWidth="1"/>
    <col min="3" max="3" width="25.375" style="217" customWidth="1"/>
    <col min="4" max="4" width="18.125" style="221" customWidth="1"/>
    <col min="5" max="25" width="9.00390625" style="217" bestFit="1" customWidth="1"/>
    <col min="26" max="16384" width="8.75390625" style="217" customWidth="1"/>
  </cols>
  <sheetData>
    <row r="1" spans="1:4" s="217" customFormat="1" ht="18.75">
      <c r="A1" s="132" t="s">
        <v>1655</v>
      </c>
      <c r="B1" s="132"/>
      <c r="C1" s="132"/>
      <c r="D1" s="132"/>
    </row>
    <row r="2" spans="1:4" s="218" customFormat="1" ht="20.25">
      <c r="A2" s="222" t="s">
        <v>1656</v>
      </c>
      <c r="B2" s="223"/>
      <c r="C2" s="222"/>
      <c r="D2" s="224"/>
    </row>
    <row r="3" spans="1:4" s="217" customFormat="1" ht="14.25">
      <c r="A3" s="218"/>
      <c r="B3" s="220"/>
      <c r="D3" s="225" t="s">
        <v>2</v>
      </c>
    </row>
    <row r="4" spans="1:4" s="217" customFormat="1" ht="18.75">
      <c r="A4" s="226" t="s">
        <v>1657</v>
      </c>
      <c r="B4" s="227"/>
      <c r="C4" s="226" t="s">
        <v>1658</v>
      </c>
      <c r="D4" s="228"/>
    </row>
    <row r="5" spans="1:4" s="217" customFormat="1" ht="14.25">
      <c r="A5" s="229" t="s">
        <v>1659</v>
      </c>
      <c r="B5" s="230" t="s">
        <v>1660</v>
      </c>
      <c r="C5" s="229" t="s">
        <v>1659</v>
      </c>
      <c r="D5" s="231" t="s">
        <v>1660</v>
      </c>
    </row>
    <row r="6" spans="1:4" s="217" customFormat="1" ht="14.25">
      <c r="A6" s="232" t="s">
        <v>1661</v>
      </c>
      <c r="B6" s="233">
        <v>275000</v>
      </c>
      <c r="C6" s="232" t="s">
        <v>1662</v>
      </c>
      <c r="D6" s="234">
        <v>849760</v>
      </c>
    </row>
    <row r="7" spans="1:4" s="217" customFormat="1" ht="14.25">
      <c r="A7" s="235" t="s">
        <v>1663</v>
      </c>
      <c r="B7" s="233">
        <f>B8+B77+B81+B82+B87+B88+B89+B90+B91+B92</f>
        <v>660841</v>
      </c>
      <c r="C7" s="235" t="s">
        <v>1664</v>
      </c>
      <c r="D7" s="234">
        <f>SUM(D8,D83:D92)</f>
        <v>86081</v>
      </c>
    </row>
    <row r="8" spans="1:4" s="217" customFormat="1" ht="14.25">
      <c r="A8" s="236" t="s">
        <v>1665</v>
      </c>
      <c r="B8" s="237">
        <f>B9+B16+B52</f>
        <v>317427</v>
      </c>
      <c r="C8" s="236" t="s">
        <v>1666</v>
      </c>
      <c r="D8" s="238">
        <f>SUM(D9:D10)</f>
        <v>30081</v>
      </c>
    </row>
    <row r="9" spans="1:4" s="217" customFormat="1" ht="14.25">
      <c r="A9" s="236" t="s">
        <v>1667</v>
      </c>
      <c r="B9" s="237">
        <f>SUM(B10:B15)</f>
        <v>4807</v>
      </c>
      <c r="C9" s="236" t="s">
        <v>1668</v>
      </c>
      <c r="D9" s="238">
        <v>2294</v>
      </c>
    </row>
    <row r="10" spans="1:4" s="217" customFormat="1" ht="14.25">
      <c r="A10" s="239" t="s">
        <v>1669</v>
      </c>
      <c r="B10" s="237">
        <v>839</v>
      </c>
      <c r="C10" s="236" t="s">
        <v>1670</v>
      </c>
      <c r="D10" s="238">
        <v>27787</v>
      </c>
    </row>
    <row r="11" spans="1:4" s="217" customFormat="1" ht="14.25">
      <c r="A11" s="239" t="s">
        <v>1671</v>
      </c>
      <c r="B11" s="237"/>
      <c r="C11" s="236"/>
      <c r="D11" s="238"/>
    </row>
    <row r="12" spans="1:4" s="217" customFormat="1" ht="14.25">
      <c r="A12" s="239" t="s">
        <v>1672</v>
      </c>
      <c r="B12" s="237">
        <v>3528</v>
      </c>
      <c r="C12" s="236" t="s">
        <v>18</v>
      </c>
      <c r="D12" s="240"/>
    </row>
    <row r="13" spans="1:4" s="217" customFormat="1" ht="14.25">
      <c r="A13" s="239" t="s">
        <v>1673</v>
      </c>
      <c r="B13" s="237">
        <v>440</v>
      </c>
      <c r="C13" s="236" t="s">
        <v>18</v>
      </c>
      <c r="D13" s="240"/>
    </row>
    <row r="14" spans="1:4" s="217" customFormat="1" ht="14.25">
      <c r="A14" s="239" t="s">
        <v>1674</v>
      </c>
      <c r="B14" s="237"/>
      <c r="C14" s="236" t="s">
        <v>18</v>
      </c>
      <c r="D14" s="240"/>
    </row>
    <row r="15" spans="1:4" s="217" customFormat="1" ht="14.25">
      <c r="A15" s="239" t="s">
        <v>1675</v>
      </c>
      <c r="B15" s="237"/>
      <c r="C15" s="236" t="s">
        <v>18</v>
      </c>
      <c r="D15" s="240"/>
    </row>
    <row r="16" spans="1:4" s="217" customFormat="1" ht="14.25">
      <c r="A16" s="239" t="s">
        <v>1676</v>
      </c>
      <c r="B16" s="237">
        <f>SUM(B17:B51)</f>
        <v>295952</v>
      </c>
      <c r="C16" s="236" t="s">
        <v>18</v>
      </c>
      <c r="D16" s="240"/>
    </row>
    <row r="17" spans="1:4" s="217" customFormat="1" ht="14.25">
      <c r="A17" s="239" t="s">
        <v>1677</v>
      </c>
      <c r="B17" s="237">
        <v>1974</v>
      </c>
      <c r="C17" s="236" t="s">
        <v>18</v>
      </c>
      <c r="D17" s="240"/>
    </row>
    <row r="18" spans="1:4" s="217" customFormat="1" ht="14.25">
      <c r="A18" s="241" t="s">
        <v>1678</v>
      </c>
      <c r="B18" s="237">
        <v>64321</v>
      </c>
      <c r="C18" s="236" t="s">
        <v>18</v>
      </c>
      <c r="D18" s="240"/>
    </row>
    <row r="19" spans="1:4" s="217" customFormat="1" ht="14.25">
      <c r="A19" s="242" t="s">
        <v>1679</v>
      </c>
      <c r="B19" s="237">
        <v>39135</v>
      </c>
      <c r="C19" s="236" t="s">
        <v>18</v>
      </c>
      <c r="D19" s="240"/>
    </row>
    <row r="20" spans="1:4" s="217" customFormat="1" ht="14.25">
      <c r="A20" s="242" t="s">
        <v>1680</v>
      </c>
      <c r="B20" s="237">
        <v>14990</v>
      </c>
      <c r="C20" s="236" t="s">
        <v>18</v>
      </c>
      <c r="D20" s="240"/>
    </row>
    <row r="21" spans="1:4" s="217" customFormat="1" ht="14.25">
      <c r="A21" s="242" t="s">
        <v>1681</v>
      </c>
      <c r="B21" s="237"/>
      <c r="C21" s="236" t="s">
        <v>18</v>
      </c>
      <c r="D21" s="240"/>
    </row>
    <row r="22" spans="1:4" s="217" customFormat="1" ht="14.25">
      <c r="A22" s="242" t="s">
        <v>1682</v>
      </c>
      <c r="B22" s="237"/>
      <c r="C22" s="236" t="s">
        <v>18</v>
      </c>
      <c r="D22" s="240"/>
    </row>
    <row r="23" spans="1:4" s="217" customFormat="1" ht="14.25">
      <c r="A23" s="242" t="s">
        <v>1683</v>
      </c>
      <c r="B23" s="237"/>
      <c r="C23" s="242" t="s">
        <v>18</v>
      </c>
      <c r="D23" s="240"/>
    </row>
    <row r="24" spans="1:4" s="217" customFormat="1" ht="14.25">
      <c r="A24" s="242" t="s">
        <v>1684</v>
      </c>
      <c r="B24" s="237">
        <v>5024</v>
      </c>
      <c r="C24" s="242" t="s">
        <v>18</v>
      </c>
      <c r="D24" s="240"/>
    </row>
    <row r="25" spans="1:4" s="217" customFormat="1" ht="14.25">
      <c r="A25" s="242" t="s">
        <v>1685</v>
      </c>
      <c r="B25" s="237">
        <v>19420</v>
      </c>
      <c r="C25" s="241" t="s">
        <v>18</v>
      </c>
      <c r="D25" s="240"/>
    </row>
    <row r="26" spans="1:4" s="217" customFormat="1" ht="14.25">
      <c r="A26" s="242" t="s">
        <v>1686</v>
      </c>
      <c r="B26" s="237"/>
      <c r="C26" s="242" t="s">
        <v>18</v>
      </c>
      <c r="D26" s="240"/>
    </row>
    <row r="27" spans="1:4" s="217" customFormat="1" ht="14.25">
      <c r="A27" s="242" t="s">
        <v>1687</v>
      </c>
      <c r="B27" s="237"/>
      <c r="C27" s="242" t="s">
        <v>18</v>
      </c>
      <c r="D27" s="240"/>
    </row>
    <row r="28" spans="1:4" s="217" customFormat="1" ht="14.25">
      <c r="A28" s="242" t="s">
        <v>1688</v>
      </c>
      <c r="B28" s="237"/>
      <c r="C28" s="242" t="s">
        <v>18</v>
      </c>
      <c r="D28" s="240"/>
    </row>
    <row r="29" spans="1:4" s="217" customFormat="1" ht="14.25">
      <c r="A29" s="242" t="s">
        <v>1689</v>
      </c>
      <c r="B29" s="237">
        <v>12289</v>
      </c>
      <c r="C29" s="242" t="s">
        <v>18</v>
      </c>
      <c r="D29" s="240"/>
    </row>
    <row r="30" spans="1:4" s="217" customFormat="1" ht="14.25">
      <c r="A30" s="243" t="s">
        <v>1690</v>
      </c>
      <c r="B30" s="244"/>
      <c r="C30" s="242" t="s">
        <v>18</v>
      </c>
      <c r="D30" s="240"/>
    </row>
    <row r="31" spans="1:4" s="217" customFormat="1" ht="14.25">
      <c r="A31" s="243" t="s">
        <v>1691</v>
      </c>
      <c r="B31" s="244"/>
      <c r="C31" s="242" t="s">
        <v>18</v>
      </c>
      <c r="D31" s="240"/>
    </row>
    <row r="32" spans="1:4" s="217" customFormat="1" ht="14.25">
      <c r="A32" s="243" t="s">
        <v>1692</v>
      </c>
      <c r="B32" s="244"/>
      <c r="C32" s="242" t="s">
        <v>18</v>
      </c>
      <c r="D32" s="240"/>
    </row>
    <row r="33" spans="1:4" s="217" customFormat="1" ht="14.25">
      <c r="A33" s="243" t="s">
        <v>1693</v>
      </c>
      <c r="B33" s="244">
        <v>3038</v>
      </c>
      <c r="C33" s="242" t="s">
        <v>18</v>
      </c>
      <c r="D33" s="240"/>
    </row>
    <row r="34" spans="1:4" s="217" customFormat="1" ht="14.25">
      <c r="A34" s="243" t="s">
        <v>1694</v>
      </c>
      <c r="B34" s="244">
        <v>28891</v>
      </c>
      <c r="C34" s="236" t="s">
        <v>18</v>
      </c>
      <c r="D34" s="240"/>
    </row>
    <row r="35" spans="1:4" s="217" customFormat="1" ht="14.25">
      <c r="A35" s="243" t="s">
        <v>1695</v>
      </c>
      <c r="B35" s="244">
        <v>87</v>
      </c>
      <c r="C35" s="236" t="s">
        <v>18</v>
      </c>
      <c r="D35" s="240"/>
    </row>
    <row r="36" spans="1:4" s="217" customFormat="1" ht="14.25">
      <c r="A36" s="243" t="s">
        <v>1696</v>
      </c>
      <c r="B36" s="244">
        <v>1116</v>
      </c>
      <c r="C36" s="236" t="s">
        <v>18</v>
      </c>
      <c r="D36" s="240"/>
    </row>
    <row r="37" spans="1:4" s="217" customFormat="1" ht="14.25">
      <c r="A37" s="245" t="s">
        <v>1697</v>
      </c>
      <c r="B37" s="244">
        <v>29731</v>
      </c>
      <c r="C37" s="236" t="s">
        <v>18</v>
      </c>
      <c r="D37" s="240"/>
    </row>
    <row r="38" spans="1:4" s="217" customFormat="1" ht="14.25">
      <c r="A38" s="243" t="s">
        <v>1698</v>
      </c>
      <c r="B38" s="244">
        <v>15548</v>
      </c>
      <c r="C38" s="236" t="s">
        <v>18</v>
      </c>
      <c r="D38" s="240"/>
    </row>
    <row r="39" spans="1:4" s="217" customFormat="1" ht="14.25">
      <c r="A39" s="243" t="s">
        <v>1699</v>
      </c>
      <c r="B39" s="244">
        <v>463</v>
      </c>
      <c r="C39" s="236" t="s">
        <v>18</v>
      </c>
      <c r="D39" s="240"/>
    </row>
    <row r="40" spans="1:4" s="217" customFormat="1" ht="14.25">
      <c r="A40" s="243" t="s">
        <v>1700</v>
      </c>
      <c r="B40" s="244"/>
      <c r="C40" s="236" t="s">
        <v>18</v>
      </c>
      <c r="D40" s="240"/>
    </row>
    <row r="41" spans="1:4" s="217" customFormat="1" ht="14.25">
      <c r="A41" s="243" t="s">
        <v>1701</v>
      </c>
      <c r="B41" s="244">
        <v>33338</v>
      </c>
      <c r="C41" s="236" t="s">
        <v>18</v>
      </c>
      <c r="D41" s="240"/>
    </row>
    <row r="42" spans="1:4" s="217" customFormat="1" ht="14.25">
      <c r="A42" s="243" t="s">
        <v>1702</v>
      </c>
      <c r="B42" s="244">
        <v>15077</v>
      </c>
      <c r="C42" s="236" t="s">
        <v>18</v>
      </c>
      <c r="D42" s="240"/>
    </row>
    <row r="43" spans="1:4" s="217" customFormat="1" ht="14.25">
      <c r="A43" s="243" t="s">
        <v>1703</v>
      </c>
      <c r="B43" s="244"/>
      <c r="C43" s="236" t="s">
        <v>18</v>
      </c>
      <c r="D43" s="240"/>
    </row>
    <row r="44" spans="1:4" s="217" customFormat="1" ht="14.25">
      <c r="A44" s="243" t="s">
        <v>1704</v>
      </c>
      <c r="B44" s="244"/>
      <c r="C44" s="236" t="s">
        <v>18</v>
      </c>
      <c r="D44" s="240"/>
    </row>
    <row r="45" spans="1:4" s="217" customFormat="1" ht="14.25">
      <c r="A45" s="243" t="s">
        <v>1705</v>
      </c>
      <c r="B45" s="244"/>
      <c r="C45" s="236" t="s">
        <v>18</v>
      </c>
      <c r="D45" s="240"/>
    </row>
    <row r="46" spans="1:4" s="217" customFormat="1" ht="14.25">
      <c r="A46" s="243" t="s">
        <v>1706</v>
      </c>
      <c r="B46" s="244"/>
      <c r="C46" s="236" t="s">
        <v>18</v>
      </c>
      <c r="D46" s="240"/>
    </row>
    <row r="47" spans="1:4" s="217" customFormat="1" ht="14.25">
      <c r="A47" s="243" t="s">
        <v>1707</v>
      </c>
      <c r="B47" s="244">
        <v>10902</v>
      </c>
      <c r="C47" s="236" t="s">
        <v>18</v>
      </c>
      <c r="D47" s="240"/>
    </row>
    <row r="48" spans="1:4" s="217" customFormat="1" ht="14.25">
      <c r="A48" s="243" t="s">
        <v>1708</v>
      </c>
      <c r="B48" s="244"/>
      <c r="C48" s="242" t="s">
        <v>18</v>
      </c>
      <c r="D48" s="240"/>
    </row>
    <row r="49" spans="1:4" s="217" customFormat="1" ht="14.25">
      <c r="A49" s="243" t="s">
        <v>1709</v>
      </c>
      <c r="B49" s="244"/>
      <c r="C49" s="242"/>
      <c r="D49" s="240"/>
    </row>
    <row r="50" spans="1:4" s="217" customFormat="1" ht="14.25">
      <c r="A50" s="243" t="s">
        <v>1710</v>
      </c>
      <c r="B50" s="244"/>
      <c r="C50" s="242" t="s">
        <v>18</v>
      </c>
      <c r="D50" s="240"/>
    </row>
    <row r="51" spans="1:4" s="217" customFormat="1" ht="14.25">
      <c r="A51" s="242" t="s">
        <v>1711</v>
      </c>
      <c r="B51" s="237">
        <v>608</v>
      </c>
      <c r="C51" s="242" t="s">
        <v>18</v>
      </c>
      <c r="D51" s="240"/>
    </row>
    <row r="52" spans="1:4" s="217" customFormat="1" ht="14.25">
      <c r="A52" s="242" t="s">
        <v>1712</v>
      </c>
      <c r="B52" s="237">
        <f>SUM(B53:B73)</f>
        <v>16668</v>
      </c>
      <c r="C52" s="242" t="s">
        <v>18</v>
      </c>
      <c r="D52" s="240"/>
    </row>
    <row r="53" spans="1:4" s="217" customFormat="1" ht="14.25">
      <c r="A53" s="242" t="s">
        <v>1713</v>
      </c>
      <c r="B53" s="237"/>
      <c r="C53" s="242" t="s">
        <v>18</v>
      </c>
      <c r="D53" s="240"/>
    </row>
    <row r="54" spans="1:4" s="217" customFormat="1" ht="14.25">
      <c r="A54" s="242" t="s">
        <v>1714</v>
      </c>
      <c r="B54" s="237"/>
      <c r="C54" s="242"/>
      <c r="D54" s="240"/>
    </row>
    <row r="55" spans="1:4" s="217" customFormat="1" ht="14.25">
      <c r="A55" s="242" t="s">
        <v>1715</v>
      </c>
      <c r="B55" s="237">
        <v>200</v>
      </c>
      <c r="C55" s="242"/>
      <c r="D55" s="240"/>
    </row>
    <row r="56" spans="1:4" s="217" customFormat="1" ht="14.25">
      <c r="A56" s="242" t="s">
        <v>1716</v>
      </c>
      <c r="B56" s="237"/>
      <c r="C56" s="242"/>
      <c r="D56" s="240"/>
    </row>
    <row r="57" spans="1:4" s="217" customFormat="1" ht="14.25">
      <c r="A57" s="242" t="s">
        <v>1717</v>
      </c>
      <c r="B57" s="237"/>
      <c r="C57" s="242"/>
      <c r="D57" s="240"/>
    </row>
    <row r="58" spans="1:4" s="217" customFormat="1" ht="14.25">
      <c r="A58" s="242" t="s">
        <v>1718</v>
      </c>
      <c r="B58" s="237"/>
      <c r="C58" s="242"/>
      <c r="D58" s="240"/>
    </row>
    <row r="59" spans="1:4" s="217" customFormat="1" ht="14.25">
      <c r="A59" s="242" t="s">
        <v>1719</v>
      </c>
      <c r="B59" s="237"/>
      <c r="C59" s="242"/>
      <c r="D59" s="240"/>
    </row>
    <row r="60" spans="1:4" s="217" customFormat="1" ht="14.25">
      <c r="A60" s="242" t="s">
        <v>1720</v>
      </c>
      <c r="B60" s="237"/>
      <c r="C60" s="242"/>
      <c r="D60" s="240"/>
    </row>
    <row r="61" spans="1:4" s="219" customFormat="1" ht="14.25">
      <c r="A61" s="242" t="s">
        <v>1721</v>
      </c>
      <c r="B61" s="237">
        <v>205</v>
      </c>
      <c r="C61" s="242"/>
      <c r="D61" s="240"/>
    </row>
    <row r="62" spans="1:4" s="217" customFormat="1" ht="14.25">
      <c r="A62" s="242" t="s">
        <v>1722</v>
      </c>
      <c r="B62" s="237">
        <v>2092</v>
      </c>
      <c r="C62" s="242"/>
      <c r="D62" s="240"/>
    </row>
    <row r="63" spans="1:4" s="217" customFormat="1" ht="14.25">
      <c r="A63" s="242" t="s">
        <v>1723</v>
      </c>
      <c r="B63" s="237"/>
      <c r="C63" s="242"/>
      <c r="D63" s="240"/>
    </row>
    <row r="64" spans="1:4" s="217" customFormat="1" ht="14.25">
      <c r="A64" s="242" t="s">
        <v>1724</v>
      </c>
      <c r="B64" s="237">
        <v>4603</v>
      </c>
      <c r="C64" s="242"/>
      <c r="D64" s="240"/>
    </row>
    <row r="65" spans="1:4" s="217" customFormat="1" ht="14.25">
      <c r="A65" s="242" t="s">
        <v>1725</v>
      </c>
      <c r="B65" s="237">
        <v>153</v>
      </c>
      <c r="C65" s="242"/>
      <c r="D65" s="240"/>
    </row>
    <row r="66" spans="1:4" s="217" customFormat="1" ht="14.25">
      <c r="A66" s="242" t="s">
        <v>1726</v>
      </c>
      <c r="B66" s="237">
        <v>600</v>
      </c>
      <c r="C66" s="242"/>
      <c r="D66" s="240"/>
    </row>
    <row r="67" spans="1:4" s="217" customFormat="1" ht="14.25">
      <c r="A67" s="242" t="s">
        <v>1727</v>
      </c>
      <c r="B67" s="237">
        <v>490</v>
      </c>
      <c r="C67" s="242"/>
      <c r="D67" s="240"/>
    </row>
    <row r="68" spans="1:4" s="217" customFormat="1" ht="14.25">
      <c r="A68" s="242" t="s">
        <v>1728</v>
      </c>
      <c r="B68" s="237"/>
      <c r="C68" s="242"/>
      <c r="D68" s="240"/>
    </row>
    <row r="69" spans="1:4" s="217" customFormat="1" ht="14.25">
      <c r="A69" s="242" t="s">
        <v>1729</v>
      </c>
      <c r="B69" s="237">
        <v>7293</v>
      </c>
      <c r="C69" s="242"/>
      <c r="D69" s="240"/>
    </row>
    <row r="70" spans="1:4" s="217" customFormat="1" ht="14.25">
      <c r="A70" s="242" t="s">
        <v>1730</v>
      </c>
      <c r="B70" s="237"/>
      <c r="C70" s="242"/>
      <c r="D70" s="240"/>
    </row>
    <row r="71" spans="1:4" s="217" customFormat="1" ht="14.25">
      <c r="A71" s="242" t="s">
        <v>1731</v>
      </c>
      <c r="B71" s="237"/>
      <c r="C71" s="242"/>
      <c r="D71" s="240"/>
    </row>
    <row r="72" spans="1:4" s="217" customFormat="1" ht="14.25">
      <c r="A72" s="242" t="s">
        <v>1732</v>
      </c>
      <c r="B72" s="237">
        <v>1032</v>
      </c>
      <c r="C72" s="246"/>
      <c r="D72" s="247"/>
    </row>
    <row r="73" spans="1:4" s="217" customFormat="1" ht="14.25">
      <c r="A73" s="248" t="s">
        <v>1733</v>
      </c>
      <c r="B73" s="237"/>
      <c r="C73" s="246"/>
      <c r="D73" s="247"/>
    </row>
    <row r="74" spans="1:4" s="217" customFormat="1" ht="14.25">
      <c r="A74" s="248"/>
      <c r="B74" s="237"/>
      <c r="C74" s="246"/>
      <c r="D74" s="249"/>
    </row>
    <row r="75" spans="1:4" s="217" customFormat="1" ht="14.25">
      <c r="A75" s="248"/>
      <c r="B75" s="237"/>
      <c r="C75" s="246"/>
      <c r="D75" s="249"/>
    </row>
    <row r="76" spans="1:4" s="217" customFormat="1" ht="14.25">
      <c r="A76" s="248"/>
      <c r="B76" s="237"/>
      <c r="C76" s="246"/>
      <c r="D76" s="249"/>
    </row>
    <row r="77" spans="1:4" s="217" customFormat="1" ht="14.25">
      <c r="A77" s="248" t="s">
        <v>1734</v>
      </c>
      <c r="B77" s="237"/>
      <c r="C77" s="246"/>
      <c r="D77" s="249"/>
    </row>
    <row r="78" spans="1:4" s="217" customFormat="1" ht="14.25">
      <c r="A78" s="248" t="s">
        <v>1735</v>
      </c>
      <c r="B78" s="237"/>
      <c r="C78" s="246"/>
      <c r="D78" s="249"/>
    </row>
    <row r="79" spans="1:4" s="217" customFormat="1" ht="14.25">
      <c r="A79" s="248" t="s">
        <v>1736</v>
      </c>
      <c r="B79" s="237"/>
      <c r="C79" s="246"/>
      <c r="D79" s="249"/>
    </row>
    <row r="80" spans="1:4" s="217" customFormat="1" ht="14.25">
      <c r="A80" s="248" t="s">
        <v>1737</v>
      </c>
      <c r="B80" s="237"/>
      <c r="C80" s="246"/>
      <c r="D80" s="249"/>
    </row>
    <row r="81" spans="1:4" s="217" customFormat="1" ht="14.25">
      <c r="A81" s="239" t="s">
        <v>1738</v>
      </c>
      <c r="B81" s="237">
        <v>217193</v>
      </c>
      <c r="C81" s="246"/>
      <c r="D81" s="249"/>
    </row>
    <row r="82" spans="1:4" s="217" customFormat="1" ht="14.25">
      <c r="A82" s="239" t="s">
        <v>1739</v>
      </c>
      <c r="B82" s="237">
        <f>SUM(B83,B85)</f>
        <v>51000</v>
      </c>
      <c r="C82" s="246"/>
      <c r="D82" s="249"/>
    </row>
    <row r="83" spans="1:4" s="217" customFormat="1" ht="14.25">
      <c r="A83" s="239" t="s">
        <v>1740</v>
      </c>
      <c r="B83" s="237">
        <v>50000</v>
      </c>
      <c r="C83" s="246" t="s">
        <v>1741</v>
      </c>
      <c r="D83" s="250"/>
    </row>
    <row r="84" spans="1:4" s="217" customFormat="1" ht="14.25">
      <c r="A84" s="248" t="s">
        <v>1742</v>
      </c>
      <c r="B84" s="237"/>
      <c r="C84" s="236" t="s">
        <v>1743</v>
      </c>
      <c r="D84" s="240"/>
    </row>
    <row r="85" spans="1:4" s="217" customFormat="1" ht="14.25">
      <c r="A85" s="239" t="s">
        <v>1744</v>
      </c>
      <c r="B85" s="237">
        <v>1000</v>
      </c>
      <c r="C85" s="251" t="s">
        <v>1745</v>
      </c>
      <c r="D85" s="240"/>
    </row>
    <row r="86" spans="1:4" s="217" customFormat="1" ht="14.25">
      <c r="A86" s="239" t="s">
        <v>1746</v>
      </c>
      <c r="B86" s="237"/>
      <c r="C86" s="251" t="s">
        <v>1747</v>
      </c>
      <c r="D86" s="252"/>
    </row>
    <row r="87" spans="1:4" s="217" customFormat="1" ht="14.25">
      <c r="A87" s="239" t="s">
        <v>1748</v>
      </c>
      <c r="B87" s="237"/>
      <c r="C87" s="239" t="s">
        <v>1749</v>
      </c>
      <c r="D87" s="252">
        <v>56000</v>
      </c>
    </row>
    <row r="88" spans="1:4" s="217" customFormat="1" ht="14.25">
      <c r="A88" s="239" t="s">
        <v>1750</v>
      </c>
      <c r="B88" s="237">
        <v>50220</v>
      </c>
      <c r="C88" s="239" t="s">
        <v>1751</v>
      </c>
      <c r="D88" s="240"/>
    </row>
    <row r="89" spans="1:4" s="217" customFormat="1" ht="14.25">
      <c r="A89" s="239" t="s">
        <v>1752</v>
      </c>
      <c r="B89" s="237"/>
      <c r="C89" s="239" t="s">
        <v>1753</v>
      </c>
      <c r="D89" s="240"/>
    </row>
    <row r="90" spans="1:4" s="217" customFormat="1" ht="14.25">
      <c r="A90" s="239" t="s">
        <v>1754</v>
      </c>
      <c r="B90" s="237">
        <v>25001</v>
      </c>
      <c r="C90" s="248" t="s">
        <v>1755</v>
      </c>
      <c r="D90" s="240"/>
    </row>
    <row r="91" spans="1:4" s="217" customFormat="1" ht="14.25">
      <c r="A91" s="248" t="s">
        <v>1756</v>
      </c>
      <c r="B91" s="237"/>
      <c r="C91" s="248" t="s">
        <v>1757</v>
      </c>
      <c r="D91" s="240"/>
    </row>
    <row r="92" spans="1:4" s="217" customFormat="1" ht="14.25">
      <c r="A92" s="248" t="s">
        <v>1758</v>
      </c>
      <c r="B92" s="237"/>
      <c r="C92" s="236" t="s">
        <v>1759</v>
      </c>
      <c r="D92" s="240"/>
    </row>
    <row r="93" spans="1:4" s="217" customFormat="1" ht="14.25">
      <c r="A93" s="239"/>
      <c r="B93" s="237"/>
      <c r="C93" s="239"/>
      <c r="D93" s="240"/>
    </row>
    <row r="94" spans="1:4" s="217" customFormat="1" ht="14.25">
      <c r="A94" s="239"/>
      <c r="B94" s="237"/>
      <c r="C94" s="239"/>
      <c r="D94" s="240"/>
    </row>
    <row r="95" spans="1:4" s="217" customFormat="1" ht="14.25">
      <c r="A95" s="239"/>
      <c r="B95" s="237"/>
      <c r="C95" s="239" t="s">
        <v>18</v>
      </c>
      <c r="D95" s="240"/>
    </row>
    <row r="96" spans="1:4" s="217" customFormat="1" ht="14.25">
      <c r="A96" s="239"/>
      <c r="B96" s="237"/>
      <c r="C96" s="239"/>
      <c r="D96" s="240"/>
    </row>
    <row r="97" spans="1:4" s="217" customFormat="1" ht="14.25">
      <c r="A97" s="239"/>
      <c r="B97" s="237"/>
      <c r="C97" s="239"/>
      <c r="D97" s="240"/>
    </row>
    <row r="98" spans="1:4" s="217" customFormat="1" ht="14.25">
      <c r="A98" s="253" t="s">
        <v>1290</v>
      </c>
      <c r="B98" s="233">
        <f>B6+B7</f>
        <v>935841</v>
      </c>
      <c r="C98" s="253" t="s">
        <v>1291</v>
      </c>
      <c r="D98" s="254">
        <f>SUM(D6,D7)</f>
        <v>935841</v>
      </c>
    </row>
    <row r="99" spans="2:4" s="217" customFormat="1" ht="14.25">
      <c r="B99" s="220"/>
      <c r="C99" s="255"/>
      <c r="D99" s="221"/>
    </row>
    <row r="100" spans="2:4" s="217" customFormat="1" ht="14.25">
      <c r="B100" s="220"/>
      <c r="C100" s="255"/>
      <c r="D100" s="221"/>
    </row>
    <row r="101" spans="2:4" s="217" customFormat="1" ht="14.25">
      <c r="B101" s="220"/>
      <c r="C101" s="255"/>
      <c r="D101" s="221"/>
    </row>
    <row r="102" spans="2:4" s="217" customFormat="1" ht="14.25">
      <c r="B102" s="220"/>
      <c r="C102" s="255"/>
      <c r="D102" s="221"/>
    </row>
    <row r="103" spans="2:4" s="217" customFormat="1" ht="14.25">
      <c r="B103" s="220"/>
      <c r="C103" s="255"/>
      <c r="D103" s="221"/>
    </row>
    <row r="104" spans="2:4" s="217" customFormat="1" ht="14.25">
      <c r="B104" s="220"/>
      <c r="C104" s="255"/>
      <c r="D104" s="221"/>
    </row>
    <row r="105" spans="2:4" s="217" customFormat="1" ht="14.25">
      <c r="B105" s="220"/>
      <c r="C105" s="255"/>
      <c r="D105" s="221"/>
    </row>
    <row r="106" spans="2:4" s="217" customFormat="1" ht="14.25">
      <c r="B106" s="220"/>
      <c r="C106" s="255"/>
      <c r="D106" s="221"/>
    </row>
    <row r="107" spans="2:4" s="217" customFormat="1" ht="14.25">
      <c r="B107" s="220"/>
      <c r="C107" s="255"/>
      <c r="D107" s="221"/>
    </row>
    <row r="108" spans="2:4" s="217" customFormat="1" ht="14.25">
      <c r="B108" s="220"/>
      <c r="C108" s="255"/>
      <c r="D108" s="221"/>
    </row>
    <row r="109" spans="2:4" s="217" customFormat="1" ht="14.25">
      <c r="B109" s="220"/>
      <c r="C109" s="255"/>
      <c r="D109" s="221"/>
    </row>
  </sheetData>
  <sheetProtection/>
  <protectedRanges>
    <protectedRange sqref="B30:B50" name="区域1"/>
  </protectedRanges>
  <mergeCells count="5">
    <mergeCell ref="A1:B1"/>
    <mergeCell ref="C1:D1"/>
    <mergeCell ref="A2:D2"/>
    <mergeCell ref="A4:B4"/>
    <mergeCell ref="C4:D4"/>
  </mergeCells>
  <printOptions/>
  <pageMargins left="0.4326388888888889" right="0.3145833333333333" top="1" bottom="1" header="0.5118055555555555" footer="0.5118055555555555"/>
  <pageSetup fitToHeight="0" horizontalDpi="600" verticalDpi="600" orientation="portrait" paperSize="9" scale="80"/>
</worksheet>
</file>

<file path=xl/worksheets/sheet17.xml><?xml version="1.0" encoding="utf-8"?>
<worksheet xmlns="http://schemas.openxmlformats.org/spreadsheetml/2006/main" xmlns:r="http://schemas.openxmlformats.org/officeDocument/2006/relationships">
  <dimension ref="A1:C495"/>
  <sheetViews>
    <sheetView zoomScaleSheetLayoutView="100" workbookViewId="0" topLeftCell="A1">
      <pane ySplit="4" topLeftCell="A5" activePane="bottomLeft" state="frozen"/>
      <selection pane="bottomLeft" activeCell="A1" sqref="A1:B1"/>
    </sheetView>
  </sheetViews>
  <sheetFormatPr defaultColWidth="21.50390625" defaultRowHeight="14.25"/>
  <cols>
    <col min="1" max="1" width="8.50390625" style="188" customWidth="1"/>
    <col min="2" max="2" width="47.25390625" style="187" customWidth="1"/>
    <col min="3" max="3" width="24.50390625" style="187" customWidth="1"/>
    <col min="4" max="16384" width="21.50390625" style="187" customWidth="1"/>
  </cols>
  <sheetData>
    <row r="1" spans="1:3" s="187" customFormat="1" ht="18.75">
      <c r="A1" s="132" t="s">
        <v>1760</v>
      </c>
      <c r="B1" s="132"/>
      <c r="C1" s="132"/>
    </row>
    <row r="2" spans="1:3" s="187" customFormat="1" ht="20.25">
      <c r="A2" s="189"/>
      <c r="B2" s="190" t="s">
        <v>1761</v>
      </c>
      <c r="C2" s="190"/>
    </row>
    <row r="3" spans="1:3" s="187" customFormat="1" ht="14.25">
      <c r="A3" s="189"/>
      <c r="B3" s="191"/>
      <c r="C3" s="192" t="s">
        <v>2</v>
      </c>
    </row>
    <row r="4" spans="1:3" s="187" customFormat="1" ht="14.25">
      <c r="A4" s="193" t="s">
        <v>1762</v>
      </c>
      <c r="B4" s="194" t="s">
        <v>1659</v>
      </c>
      <c r="C4" s="194" t="s">
        <v>1660</v>
      </c>
    </row>
    <row r="5" spans="1:3" s="187" customFormat="1" ht="13.5">
      <c r="A5" s="195">
        <v>201</v>
      </c>
      <c r="B5" s="196" t="s">
        <v>1763</v>
      </c>
      <c r="C5" s="197">
        <f>C6+C10+C14+C21+C27+C33+C39+C41+C45+C51+C54+C57+C61+C66+C71+C76+C81+C86+C95+C97</f>
        <v>48309</v>
      </c>
    </row>
    <row r="6" spans="1:3" s="187" customFormat="1" ht="13.5">
      <c r="A6" s="195">
        <v>20101</v>
      </c>
      <c r="B6" s="198" t="s">
        <v>1764</v>
      </c>
      <c r="C6" s="197">
        <f>SUM(C7:C9)</f>
        <v>1176</v>
      </c>
    </row>
    <row r="7" spans="1:3" s="187" customFormat="1" ht="13.5">
      <c r="A7" s="195">
        <v>2010101</v>
      </c>
      <c r="B7" s="198" t="s">
        <v>1765</v>
      </c>
      <c r="C7" s="197">
        <v>733</v>
      </c>
    </row>
    <row r="8" spans="1:3" s="187" customFormat="1" ht="13.5">
      <c r="A8" s="195">
        <v>2010102</v>
      </c>
      <c r="B8" s="198" t="s">
        <v>1766</v>
      </c>
      <c r="C8" s="197">
        <v>338</v>
      </c>
    </row>
    <row r="9" spans="1:3" s="187" customFormat="1" ht="13.5">
      <c r="A9" s="195">
        <v>2010150</v>
      </c>
      <c r="B9" s="196" t="s">
        <v>1767</v>
      </c>
      <c r="C9" s="197">
        <v>105</v>
      </c>
    </row>
    <row r="10" spans="1:3" s="187" customFormat="1" ht="13.5">
      <c r="A10" s="195">
        <v>20102</v>
      </c>
      <c r="B10" s="198" t="s">
        <v>1768</v>
      </c>
      <c r="C10" s="197">
        <f>SUM(C11:C13)</f>
        <v>769</v>
      </c>
    </row>
    <row r="11" spans="1:3" s="187" customFormat="1" ht="13.5">
      <c r="A11" s="195">
        <v>2010201</v>
      </c>
      <c r="B11" s="198" t="s">
        <v>1765</v>
      </c>
      <c r="C11" s="197">
        <v>556</v>
      </c>
    </row>
    <row r="12" spans="1:3" s="187" customFormat="1" ht="13.5">
      <c r="A12" s="195">
        <v>2010202</v>
      </c>
      <c r="B12" s="198" t="s">
        <v>1766</v>
      </c>
      <c r="C12" s="197">
        <v>137</v>
      </c>
    </row>
    <row r="13" spans="1:3" s="187" customFormat="1" ht="13.5">
      <c r="A13" s="195">
        <v>2010250</v>
      </c>
      <c r="B13" s="199" t="s">
        <v>1767</v>
      </c>
      <c r="C13" s="197">
        <v>76</v>
      </c>
    </row>
    <row r="14" spans="1:3" s="187" customFormat="1" ht="13.5">
      <c r="A14" s="195">
        <v>20103</v>
      </c>
      <c r="B14" s="198" t="s">
        <v>1769</v>
      </c>
      <c r="C14" s="197">
        <f>SUM(C15:C20)</f>
        <v>23657</v>
      </c>
    </row>
    <row r="15" spans="1:3" s="187" customFormat="1" ht="13.5">
      <c r="A15" s="195">
        <v>2010301</v>
      </c>
      <c r="B15" s="198" t="s">
        <v>1765</v>
      </c>
      <c r="C15" s="197">
        <v>18475</v>
      </c>
    </row>
    <row r="16" spans="1:3" s="187" customFormat="1" ht="13.5">
      <c r="A16" s="195">
        <v>2010302</v>
      </c>
      <c r="B16" s="198" t="s">
        <v>1766</v>
      </c>
      <c r="C16" s="197">
        <v>1432</v>
      </c>
    </row>
    <row r="17" spans="1:3" s="187" customFormat="1" ht="13.5">
      <c r="A17" s="195">
        <v>2010303</v>
      </c>
      <c r="B17" s="199" t="s">
        <v>1770</v>
      </c>
      <c r="C17" s="197">
        <v>104</v>
      </c>
    </row>
    <row r="18" spans="1:3" s="187" customFormat="1" ht="13.5">
      <c r="A18" s="195">
        <v>2010305</v>
      </c>
      <c r="B18" s="199" t="s">
        <v>1771</v>
      </c>
      <c r="C18" s="197">
        <v>67</v>
      </c>
    </row>
    <row r="19" spans="1:3" s="187" customFormat="1" ht="13.5">
      <c r="A19" s="195">
        <v>2010350</v>
      </c>
      <c r="B19" s="199" t="s">
        <v>1767</v>
      </c>
      <c r="C19" s="197">
        <v>920</v>
      </c>
    </row>
    <row r="20" spans="1:3" s="187" customFormat="1" ht="13.5">
      <c r="A20" s="195">
        <v>2010399</v>
      </c>
      <c r="B20" s="199" t="s">
        <v>1772</v>
      </c>
      <c r="C20" s="197">
        <v>2659</v>
      </c>
    </row>
    <row r="21" spans="1:3" s="187" customFormat="1" ht="13.5">
      <c r="A21" s="195">
        <v>20104</v>
      </c>
      <c r="B21" s="198" t="s">
        <v>1773</v>
      </c>
      <c r="C21" s="197">
        <f>SUM(C22:C26)</f>
        <v>4804</v>
      </c>
    </row>
    <row r="22" spans="1:3" s="187" customFormat="1" ht="13.5">
      <c r="A22" s="195">
        <v>2010401</v>
      </c>
      <c r="B22" s="198" t="s">
        <v>1765</v>
      </c>
      <c r="C22" s="197">
        <v>905</v>
      </c>
    </row>
    <row r="23" spans="1:3" s="187" customFormat="1" ht="13.5">
      <c r="A23" s="200">
        <v>2010402</v>
      </c>
      <c r="B23" s="201" t="s">
        <v>1766</v>
      </c>
      <c r="C23" s="197">
        <v>33</v>
      </c>
    </row>
    <row r="24" spans="1:3" s="187" customFormat="1" ht="13.5">
      <c r="A24" s="195">
        <v>2010408</v>
      </c>
      <c r="B24" s="198" t="s">
        <v>1774</v>
      </c>
      <c r="C24" s="197">
        <v>11</v>
      </c>
    </row>
    <row r="25" spans="1:3" s="187" customFormat="1" ht="13.5">
      <c r="A25" s="195">
        <v>2010450</v>
      </c>
      <c r="B25" s="198" t="s">
        <v>1767</v>
      </c>
      <c r="C25" s="197">
        <v>852</v>
      </c>
    </row>
    <row r="26" spans="1:3" s="187" customFormat="1" ht="13.5">
      <c r="A26" s="195">
        <v>2010499</v>
      </c>
      <c r="B26" s="199" t="s">
        <v>1775</v>
      </c>
      <c r="C26" s="197">
        <v>3003</v>
      </c>
    </row>
    <row r="27" spans="1:3" s="187" customFormat="1" ht="13.5">
      <c r="A27" s="195">
        <v>20105</v>
      </c>
      <c r="B27" s="199" t="s">
        <v>1776</v>
      </c>
      <c r="C27" s="197">
        <f>SUM(C28:C32)</f>
        <v>579</v>
      </c>
    </row>
    <row r="28" spans="1:3" s="187" customFormat="1" ht="13.5">
      <c r="A28" s="195">
        <v>2010501</v>
      </c>
      <c r="B28" s="199" t="s">
        <v>1765</v>
      </c>
      <c r="C28" s="197">
        <v>490</v>
      </c>
    </row>
    <row r="29" spans="1:3" s="187" customFormat="1" ht="13.5">
      <c r="A29" s="195">
        <v>2010502</v>
      </c>
      <c r="B29" s="199" t="s">
        <v>1766</v>
      </c>
      <c r="C29" s="197">
        <v>1</v>
      </c>
    </row>
    <row r="30" spans="1:3" s="187" customFormat="1" ht="13.5">
      <c r="A30" s="195">
        <v>2010507</v>
      </c>
      <c r="B30" s="199" t="s">
        <v>1777</v>
      </c>
      <c r="C30" s="197">
        <v>52</v>
      </c>
    </row>
    <row r="31" spans="1:3" s="187" customFormat="1" ht="13.5">
      <c r="A31" s="195">
        <v>2010508</v>
      </c>
      <c r="B31" s="199" t="s">
        <v>1778</v>
      </c>
      <c r="C31" s="197">
        <v>29</v>
      </c>
    </row>
    <row r="32" spans="1:3" s="187" customFormat="1" ht="13.5">
      <c r="A32" s="195">
        <v>2010599</v>
      </c>
      <c r="B32" s="199" t="s">
        <v>1779</v>
      </c>
      <c r="C32" s="197">
        <v>7</v>
      </c>
    </row>
    <row r="33" spans="1:3" s="187" customFormat="1" ht="13.5">
      <c r="A33" s="195">
        <v>20106</v>
      </c>
      <c r="B33" s="202" t="s">
        <v>1780</v>
      </c>
      <c r="C33" s="197">
        <f>SUM(C34:C38)</f>
        <v>2299</v>
      </c>
    </row>
    <row r="34" spans="1:3" s="187" customFormat="1" ht="13.5">
      <c r="A34" s="195">
        <v>2010601</v>
      </c>
      <c r="B34" s="199" t="s">
        <v>1765</v>
      </c>
      <c r="C34" s="197">
        <v>1299</v>
      </c>
    </row>
    <row r="35" spans="1:3" s="187" customFormat="1" ht="13.5">
      <c r="A35" s="195">
        <v>2010602</v>
      </c>
      <c r="B35" s="199" t="s">
        <v>1766</v>
      </c>
      <c r="C35" s="197">
        <v>570</v>
      </c>
    </row>
    <row r="36" spans="1:3" s="187" customFormat="1" ht="13.5">
      <c r="A36" s="195">
        <v>2010608</v>
      </c>
      <c r="B36" s="199" t="s">
        <v>1781</v>
      </c>
      <c r="C36" s="197">
        <v>200</v>
      </c>
    </row>
    <row r="37" spans="1:3" s="187" customFormat="1" ht="13.5">
      <c r="A37" s="195">
        <v>2010650</v>
      </c>
      <c r="B37" s="199" t="s">
        <v>1767</v>
      </c>
      <c r="C37" s="197">
        <v>170</v>
      </c>
    </row>
    <row r="38" spans="1:3" s="187" customFormat="1" ht="13.5">
      <c r="A38" s="195">
        <v>2010699</v>
      </c>
      <c r="B38" s="199" t="s">
        <v>1782</v>
      </c>
      <c r="C38" s="197">
        <v>60</v>
      </c>
    </row>
    <row r="39" spans="1:3" s="187" customFormat="1" ht="13.5">
      <c r="A39" s="195">
        <v>20107</v>
      </c>
      <c r="B39" s="198" t="s">
        <v>1783</v>
      </c>
      <c r="C39" s="197">
        <f>SUM(C40)</f>
        <v>1194</v>
      </c>
    </row>
    <row r="40" spans="1:3" s="187" customFormat="1" ht="13.5">
      <c r="A40" s="195">
        <v>2010701</v>
      </c>
      <c r="B40" s="198" t="s">
        <v>1765</v>
      </c>
      <c r="C40" s="197">
        <v>1194</v>
      </c>
    </row>
    <row r="41" spans="1:3" s="187" customFormat="1" ht="13.5">
      <c r="A41" s="195">
        <v>20111</v>
      </c>
      <c r="B41" s="203" t="s">
        <v>1784</v>
      </c>
      <c r="C41" s="197">
        <f>SUM(C42:C44)</f>
        <v>3436</v>
      </c>
    </row>
    <row r="42" spans="1:3" s="187" customFormat="1" ht="13.5">
      <c r="A42" s="195">
        <v>2011101</v>
      </c>
      <c r="B42" s="198" t="s">
        <v>1765</v>
      </c>
      <c r="C42" s="197">
        <v>2643</v>
      </c>
    </row>
    <row r="43" spans="1:3" s="187" customFormat="1" ht="13.5">
      <c r="A43" s="195">
        <v>2011102</v>
      </c>
      <c r="B43" s="198" t="s">
        <v>1766</v>
      </c>
      <c r="C43" s="197">
        <v>608</v>
      </c>
    </row>
    <row r="44" spans="1:3" s="187" customFormat="1" ht="13.5">
      <c r="A44" s="195">
        <v>2011150</v>
      </c>
      <c r="B44" s="198" t="s">
        <v>1767</v>
      </c>
      <c r="C44" s="197">
        <v>185</v>
      </c>
    </row>
    <row r="45" spans="1:3" s="187" customFormat="1" ht="13.5">
      <c r="A45" s="195">
        <v>20113</v>
      </c>
      <c r="B45" s="196" t="s">
        <v>1785</v>
      </c>
      <c r="C45" s="197">
        <f>SUM(C46:C50)</f>
        <v>856</v>
      </c>
    </row>
    <row r="46" spans="1:3" s="187" customFormat="1" ht="13.5">
      <c r="A46" s="195">
        <v>2011301</v>
      </c>
      <c r="B46" s="198" t="s">
        <v>1765</v>
      </c>
      <c r="C46" s="197">
        <v>317</v>
      </c>
    </row>
    <row r="47" spans="1:3" s="187" customFormat="1" ht="13.5">
      <c r="A47" s="195">
        <v>2011302</v>
      </c>
      <c r="B47" s="198" t="s">
        <v>1766</v>
      </c>
      <c r="C47" s="197">
        <v>1</v>
      </c>
    </row>
    <row r="48" spans="1:3" s="187" customFormat="1" ht="13.5">
      <c r="A48" s="195">
        <v>2011308</v>
      </c>
      <c r="B48" s="198" t="s">
        <v>1786</v>
      </c>
      <c r="C48" s="197">
        <v>155</v>
      </c>
    </row>
    <row r="49" spans="1:3" s="187" customFormat="1" ht="13.5">
      <c r="A49" s="195">
        <v>2011350</v>
      </c>
      <c r="B49" s="198" t="s">
        <v>1767</v>
      </c>
      <c r="C49" s="197">
        <v>301</v>
      </c>
    </row>
    <row r="50" spans="1:3" s="187" customFormat="1" ht="13.5">
      <c r="A50" s="195">
        <v>2011399</v>
      </c>
      <c r="B50" s="198" t="s">
        <v>1787</v>
      </c>
      <c r="C50" s="197">
        <v>82</v>
      </c>
    </row>
    <row r="51" spans="1:3" s="187" customFormat="1" ht="13.5">
      <c r="A51" s="195">
        <v>20125</v>
      </c>
      <c r="B51" s="198" t="s">
        <v>1788</v>
      </c>
      <c r="C51" s="197">
        <f>C52+C53</f>
        <v>69</v>
      </c>
    </row>
    <row r="52" spans="1:3" s="187" customFormat="1" ht="13.5">
      <c r="A52" s="195">
        <v>2012501</v>
      </c>
      <c r="B52" s="198" t="s">
        <v>1765</v>
      </c>
      <c r="C52" s="197">
        <v>64</v>
      </c>
    </row>
    <row r="53" spans="1:3" s="187" customFormat="1" ht="13.5">
      <c r="A53" s="195">
        <v>2012502</v>
      </c>
      <c r="B53" s="198" t="s">
        <v>1766</v>
      </c>
      <c r="C53" s="197">
        <v>5</v>
      </c>
    </row>
    <row r="54" spans="1:3" s="187" customFormat="1" ht="13.5">
      <c r="A54" s="195">
        <v>20126</v>
      </c>
      <c r="B54" s="199" t="s">
        <v>1789</v>
      </c>
      <c r="C54" s="197">
        <f>C55+C56</f>
        <v>210</v>
      </c>
    </row>
    <row r="55" spans="1:3" s="187" customFormat="1" ht="13.5">
      <c r="A55" s="195">
        <v>2012601</v>
      </c>
      <c r="B55" s="199" t="s">
        <v>1765</v>
      </c>
      <c r="C55" s="197">
        <v>205</v>
      </c>
    </row>
    <row r="56" spans="1:3" s="187" customFormat="1" ht="13.5">
      <c r="A56" s="195">
        <v>2012602</v>
      </c>
      <c r="B56" s="199" t="s">
        <v>1766</v>
      </c>
      <c r="C56" s="197">
        <v>5</v>
      </c>
    </row>
    <row r="57" spans="1:3" s="187" customFormat="1" ht="13.5">
      <c r="A57" s="195">
        <v>20128</v>
      </c>
      <c r="B57" s="199" t="s">
        <v>1790</v>
      </c>
      <c r="C57" s="197">
        <f>SUM(C58:C60)</f>
        <v>221</v>
      </c>
    </row>
    <row r="58" spans="1:3" s="187" customFormat="1" ht="13.5">
      <c r="A58" s="195">
        <v>2012801</v>
      </c>
      <c r="B58" s="199" t="s">
        <v>1765</v>
      </c>
      <c r="C58" s="197">
        <v>184</v>
      </c>
    </row>
    <row r="59" spans="1:3" s="187" customFormat="1" ht="13.5">
      <c r="A59" s="195">
        <v>2012802</v>
      </c>
      <c r="B59" s="199" t="s">
        <v>1766</v>
      </c>
      <c r="C59" s="197">
        <v>36</v>
      </c>
    </row>
    <row r="60" spans="1:3" s="187" customFormat="1" ht="13.5">
      <c r="A60" s="195">
        <v>2012899</v>
      </c>
      <c r="B60" s="199" t="s">
        <v>1791</v>
      </c>
      <c r="C60" s="197">
        <v>1</v>
      </c>
    </row>
    <row r="61" spans="1:3" s="187" customFormat="1" ht="13.5">
      <c r="A61" s="195">
        <v>20129</v>
      </c>
      <c r="B61" s="199" t="s">
        <v>1792</v>
      </c>
      <c r="C61" s="197">
        <f>SUM(C62:C65)</f>
        <v>868</v>
      </c>
    </row>
    <row r="62" spans="1:3" s="187" customFormat="1" ht="13.5">
      <c r="A62" s="195">
        <v>2012901</v>
      </c>
      <c r="B62" s="199" t="s">
        <v>1765</v>
      </c>
      <c r="C62" s="197">
        <v>451</v>
      </c>
    </row>
    <row r="63" spans="1:3" s="187" customFormat="1" ht="13.5">
      <c r="A63" s="195">
        <v>2012902</v>
      </c>
      <c r="B63" s="199" t="s">
        <v>1766</v>
      </c>
      <c r="C63" s="197">
        <v>54</v>
      </c>
    </row>
    <row r="64" spans="1:3" s="187" customFormat="1" ht="13.5">
      <c r="A64" s="195">
        <v>2012950</v>
      </c>
      <c r="B64" s="199" t="s">
        <v>1767</v>
      </c>
      <c r="C64" s="197">
        <v>173</v>
      </c>
    </row>
    <row r="65" spans="1:3" s="187" customFormat="1" ht="13.5">
      <c r="A65" s="195">
        <v>2012999</v>
      </c>
      <c r="B65" s="199" t="s">
        <v>1793</v>
      </c>
      <c r="C65" s="197">
        <v>190</v>
      </c>
    </row>
    <row r="66" spans="1:3" s="187" customFormat="1" ht="13.5">
      <c r="A66" s="195">
        <v>20131</v>
      </c>
      <c r="B66" s="199" t="s">
        <v>1794</v>
      </c>
      <c r="C66" s="197">
        <f>SUM(C67:C70)</f>
        <v>1636</v>
      </c>
    </row>
    <row r="67" spans="1:3" s="187" customFormat="1" ht="13.5">
      <c r="A67" s="195">
        <v>2013101</v>
      </c>
      <c r="B67" s="199" t="s">
        <v>1765</v>
      </c>
      <c r="C67" s="197">
        <v>1251</v>
      </c>
    </row>
    <row r="68" spans="1:3" s="187" customFormat="1" ht="13.5">
      <c r="A68" s="195">
        <v>2013102</v>
      </c>
      <c r="B68" s="198" t="s">
        <v>1766</v>
      </c>
      <c r="C68" s="197">
        <v>227</v>
      </c>
    </row>
    <row r="69" spans="1:3" s="187" customFormat="1" ht="13.5">
      <c r="A69" s="195">
        <v>2013150</v>
      </c>
      <c r="B69" s="199" t="s">
        <v>1767</v>
      </c>
      <c r="C69" s="197">
        <v>117</v>
      </c>
    </row>
    <row r="70" spans="1:3" s="187" customFormat="1" ht="13.5">
      <c r="A70" s="195">
        <v>2013199</v>
      </c>
      <c r="B70" s="199" t="s">
        <v>1795</v>
      </c>
      <c r="C70" s="197">
        <v>41</v>
      </c>
    </row>
    <row r="71" spans="1:3" s="187" customFormat="1" ht="13.5">
      <c r="A71" s="195">
        <v>20132</v>
      </c>
      <c r="B71" s="199" t="s">
        <v>1796</v>
      </c>
      <c r="C71" s="197">
        <f>SUM(C72:C75)</f>
        <v>1340</v>
      </c>
    </row>
    <row r="72" spans="1:3" s="187" customFormat="1" ht="13.5">
      <c r="A72" s="195">
        <v>2013201</v>
      </c>
      <c r="B72" s="198" t="s">
        <v>1765</v>
      </c>
      <c r="C72" s="197">
        <v>532</v>
      </c>
    </row>
    <row r="73" spans="1:3" s="187" customFormat="1" ht="13.5">
      <c r="A73" s="195">
        <v>2013202</v>
      </c>
      <c r="B73" s="198" t="s">
        <v>1766</v>
      </c>
      <c r="C73" s="197">
        <v>326</v>
      </c>
    </row>
    <row r="74" spans="1:3" s="187" customFormat="1" ht="13.5">
      <c r="A74" s="195">
        <v>2013250</v>
      </c>
      <c r="B74" s="198" t="s">
        <v>1767</v>
      </c>
      <c r="C74" s="197">
        <v>249</v>
      </c>
    </row>
    <row r="75" spans="1:3" s="187" customFormat="1" ht="13.5">
      <c r="A75" s="195">
        <v>2013299</v>
      </c>
      <c r="B75" s="199" t="s">
        <v>1797</v>
      </c>
      <c r="C75" s="197">
        <v>233</v>
      </c>
    </row>
    <row r="76" spans="1:3" s="187" customFormat="1" ht="13.5">
      <c r="A76" s="195">
        <v>20133</v>
      </c>
      <c r="B76" s="199" t="s">
        <v>1798</v>
      </c>
      <c r="C76" s="197">
        <f>SUM(C77:C80)</f>
        <v>773</v>
      </c>
    </row>
    <row r="77" spans="1:3" s="187" customFormat="1" ht="13.5">
      <c r="A77" s="195">
        <v>2013301</v>
      </c>
      <c r="B77" s="196" t="s">
        <v>1765</v>
      </c>
      <c r="C77" s="197">
        <v>366</v>
      </c>
    </row>
    <row r="78" spans="1:3" s="187" customFormat="1" ht="13.5">
      <c r="A78" s="195">
        <v>2013302</v>
      </c>
      <c r="B78" s="198" t="s">
        <v>1766</v>
      </c>
      <c r="C78" s="197">
        <v>55</v>
      </c>
    </row>
    <row r="79" spans="1:3" s="187" customFormat="1" ht="13.5">
      <c r="A79" s="195">
        <v>2013350</v>
      </c>
      <c r="B79" s="198" t="s">
        <v>1767</v>
      </c>
      <c r="C79" s="197">
        <v>269</v>
      </c>
    </row>
    <row r="80" spans="1:3" s="187" customFormat="1" ht="13.5">
      <c r="A80" s="200">
        <v>2013399</v>
      </c>
      <c r="B80" s="201" t="s">
        <v>1799</v>
      </c>
      <c r="C80" s="197">
        <v>83</v>
      </c>
    </row>
    <row r="81" spans="1:3" s="187" customFormat="1" ht="13.5">
      <c r="A81" s="195">
        <v>20134</v>
      </c>
      <c r="B81" s="199" t="s">
        <v>1800</v>
      </c>
      <c r="C81" s="197">
        <f>SUM(C82:C85)</f>
        <v>495</v>
      </c>
    </row>
    <row r="82" spans="1:3" s="187" customFormat="1" ht="13.5">
      <c r="A82" s="195">
        <v>2013401</v>
      </c>
      <c r="B82" s="199" t="s">
        <v>1765</v>
      </c>
      <c r="C82" s="197">
        <v>189</v>
      </c>
    </row>
    <row r="83" spans="1:3" s="187" customFormat="1" ht="13.5">
      <c r="A83" s="195">
        <v>2013402</v>
      </c>
      <c r="B83" s="199" t="s">
        <v>1766</v>
      </c>
      <c r="C83" s="197">
        <v>107</v>
      </c>
    </row>
    <row r="84" spans="1:3" s="187" customFormat="1" ht="13.5">
      <c r="A84" s="195">
        <v>2013404</v>
      </c>
      <c r="B84" s="198" t="s">
        <v>1801</v>
      </c>
      <c r="C84" s="197">
        <v>40</v>
      </c>
    </row>
    <row r="85" spans="1:3" s="187" customFormat="1" ht="13.5">
      <c r="A85" s="195">
        <v>2013450</v>
      </c>
      <c r="B85" s="198" t="s">
        <v>1767</v>
      </c>
      <c r="C85" s="197">
        <v>159</v>
      </c>
    </row>
    <row r="86" spans="1:3" s="187" customFormat="1" ht="13.5">
      <c r="A86" s="195">
        <v>20138</v>
      </c>
      <c r="B86" s="198" t="s">
        <v>1802</v>
      </c>
      <c r="C86" s="197">
        <f>SUM(C87:C94)</f>
        <v>3655</v>
      </c>
    </row>
    <row r="87" spans="1:3" s="187" customFormat="1" ht="13.5">
      <c r="A87" s="195">
        <v>2013801</v>
      </c>
      <c r="B87" s="198" t="s">
        <v>1765</v>
      </c>
      <c r="C87" s="197">
        <v>2921</v>
      </c>
    </row>
    <row r="88" spans="1:3" s="187" customFormat="1" ht="13.5">
      <c r="A88" s="195">
        <v>2013802</v>
      </c>
      <c r="B88" s="198" t="s">
        <v>1766</v>
      </c>
      <c r="C88" s="197">
        <v>114</v>
      </c>
    </row>
    <row r="89" spans="1:3" s="187" customFormat="1" ht="13.5">
      <c r="A89" s="195">
        <v>2013812</v>
      </c>
      <c r="B89" s="198" t="s">
        <v>1803</v>
      </c>
      <c r="C89" s="197">
        <v>57</v>
      </c>
    </row>
    <row r="90" spans="1:3" s="187" customFormat="1" ht="13.5">
      <c r="A90" s="195">
        <v>2013814</v>
      </c>
      <c r="B90" s="198" t="s">
        <v>1804</v>
      </c>
      <c r="C90" s="197">
        <v>7</v>
      </c>
    </row>
    <row r="91" spans="1:3" s="187" customFormat="1" ht="13.5">
      <c r="A91" s="195">
        <v>2013815</v>
      </c>
      <c r="B91" s="198" t="s">
        <v>1805</v>
      </c>
      <c r="C91" s="197">
        <v>5</v>
      </c>
    </row>
    <row r="92" spans="1:3" s="187" customFormat="1" ht="13.5">
      <c r="A92" s="195">
        <v>2013816</v>
      </c>
      <c r="B92" s="198" t="s">
        <v>1806</v>
      </c>
      <c r="C92" s="197">
        <v>441</v>
      </c>
    </row>
    <row r="93" spans="1:3" s="187" customFormat="1" ht="13.5">
      <c r="A93" s="195">
        <v>2013850</v>
      </c>
      <c r="B93" s="198" t="s">
        <v>1767</v>
      </c>
      <c r="C93" s="197">
        <v>72</v>
      </c>
    </row>
    <row r="94" spans="1:3" s="187" customFormat="1" ht="13.5">
      <c r="A94" s="204">
        <v>2013899</v>
      </c>
      <c r="B94" s="198" t="s">
        <v>1807</v>
      </c>
      <c r="C94" s="197">
        <v>38</v>
      </c>
    </row>
    <row r="95" spans="1:3" s="187" customFormat="1" ht="13.5">
      <c r="A95" s="205">
        <v>20140</v>
      </c>
      <c r="B95" s="198" t="s">
        <v>1808</v>
      </c>
      <c r="C95" s="197">
        <f>C96</f>
        <v>20</v>
      </c>
    </row>
    <row r="96" spans="1:3" s="187" customFormat="1" ht="13.5">
      <c r="A96" s="205">
        <v>2014004</v>
      </c>
      <c r="B96" s="198" t="s">
        <v>1809</v>
      </c>
      <c r="C96" s="197">
        <v>20</v>
      </c>
    </row>
    <row r="97" spans="1:3" s="187" customFormat="1" ht="13.5">
      <c r="A97" s="195">
        <v>20199</v>
      </c>
      <c r="B97" s="198" t="s">
        <v>1810</v>
      </c>
      <c r="C97" s="197">
        <f>C98</f>
        <v>252</v>
      </c>
    </row>
    <row r="98" spans="1:3" s="187" customFormat="1" ht="13.5">
      <c r="A98" s="195">
        <v>2019999</v>
      </c>
      <c r="B98" s="199" t="s">
        <v>1811</v>
      </c>
      <c r="C98" s="197">
        <f>247+5</f>
        <v>252</v>
      </c>
    </row>
    <row r="99" spans="1:3" s="187" customFormat="1" ht="13.5">
      <c r="A99" s="195">
        <v>203</v>
      </c>
      <c r="B99" s="196" t="s">
        <v>1812</v>
      </c>
      <c r="C99" s="197">
        <f>SUM(C100)</f>
        <v>270</v>
      </c>
    </row>
    <row r="100" spans="1:3" s="187" customFormat="1" ht="13.5">
      <c r="A100" s="195">
        <v>20306</v>
      </c>
      <c r="B100" s="199" t="s">
        <v>1813</v>
      </c>
      <c r="C100" s="197">
        <f>C102+C101</f>
        <v>270</v>
      </c>
    </row>
    <row r="101" spans="1:3" s="187" customFormat="1" ht="13.5">
      <c r="A101" s="195">
        <v>2030603</v>
      </c>
      <c r="B101" s="199" t="s">
        <v>1814</v>
      </c>
      <c r="C101" s="197">
        <v>270</v>
      </c>
    </row>
    <row r="102" spans="1:3" s="187" customFormat="1" ht="13.5">
      <c r="A102" s="195">
        <v>2030607</v>
      </c>
      <c r="B102" s="199" t="s">
        <v>1815</v>
      </c>
      <c r="C102" s="197"/>
    </row>
    <row r="103" spans="1:3" s="187" customFormat="1" ht="13.5">
      <c r="A103" s="195">
        <v>204</v>
      </c>
      <c r="B103" s="196" t="s">
        <v>1816</v>
      </c>
      <c r="C103" s="197">
        <f>C104+C113+C119+C110</f>
        <v>22530</v>
      </c>
    </row>
    <row r="104" spans="1:3" s="187" customFormat="1" ht="13.5">
      <c r="A104" s="195">
        <v>20402</v>
      </c>
      <c r="B104" s="199" t="s">
        <v>1817</v>
      </c>
      <c r="C104" s="197">
        <f>SUM(C105:C109)</f>
        <v>19179</v>
      </c>
    </row>
    <row r="105" spans="1:3" s="187" customFormat="1" ht="13.5">
      <c r="A105" s="195">
        <v>2040201</v>
      </c>
      <c r="B105" s="199" t="s">
        <v>1765</v>
      </c>
      <c r="C105" s="197">
        <v>12264</v>
      </c>
    </row>
    <row r="106" spans="1:3" s="187" customFormat="1" ht="13.5">
      <c r="A106" s="195">
        <v>2040202</v>
      </c>
      <c r="B106" s="199" t="s">
        <v>1766</v>
      </c>
      <c r="C106" s="197">
        <f>3439+1</f>
        <v>3440</v>
      </c>
    </row>
    <row r="107" spans="1:3" s="187" customFormat="1" ht="13.5">
      <c r="A107" s="195">
        <v>2040219</v>
      </c>
      <c r="B107" s="199" t="s">
        <v>1818</v>
      </c>
      <c r="C107" s="197">
        <v>367</v>
      </c>
    </row>
    <row r="108" spans="1:3" s="187" customFormat="1" ht="13.5">
      <c r="A108" s="195">
        <v>2040220</v>
      </c>
      <c r="B108" s="199" t="s">
        <v>1819</v>
      </c>
      <c r="C108" s="197">
        <v>2999</v>
      </c>
    </row>
    <row r="109" spans="1:3" s="187" customFormat="1" ht="13.5">
      <c r="A109" s="195">
        <v>2040299</v>
      </c>
      <c r="B109" s="199" t="s">
        <v>1820</v>
      </c>
      <c r="C109" s="197">
        <v>109</v>
      </c>
    </row>
    <row r="110" spans="1:3" s="187" customFormat="1" ht="13.5">
      <c r="A110" s="195">
        <v>20404</v>
      </c>
      <c r="B110" s="199" t="s">
        <v>1821</v>
      </c>
      <c r="C110" s="197">
        <f>C111+C112</f>
        <v>130</v>
      </c>
    </row>
    <row r="111" spans="1:3" s="187" customFormat="1" ht="13.5">
      <c r="A111" s="195">
        <v>2040402</v>
      </c>
      <c r="B111" s="199" t="s">
        <v>1766</v>
      </c>
      <c r="C111" s="197">
        <v>130</v>
      </c>
    </row>
    <row r="112" spans="1:3" s="187" customFormat="1" ht="13.5">
      <c r="A112" s="195">
        <v>2040499</v>
      </c>
      <c r="B112" s="199" t="s">
        <v>1822</v>
      </c>
      <c r="C112" s="197">
        <v>0</v>
      </c>
    </row>
    <row r="113" spans="1:3" s="187" customFormat="1" ht="13.5">
      <c r="A113" s="195">
        <v>20406</v>
      </c>
      <c r="B113" s="198" t="s">
        <v>1823</v>
      </c>
      <c r="C113" s="197">
        <f>SUM(C114:C118)</f>
        <v>2621</v>
      </c>
    </row>
    <row r="114" spans="1:3" s="187" customFormat="1" ht="13.5">
      <c r="A114" s="195">
        <v>2040601</v>
      </c>
      <c r="B114" s="199" t="s">
        <v>1765</v>
      </c>
      <c r="C114" s="197">
        <v>1099</v>
      </c>
    </row>
    <row r="115" spans="1:3" s="187" customFormat="1" ht="13.5">
      <c r="A115" s="195">
        <v>2040602</v>
      </c>
      <c r="B115" s="199" t="s">
        <v>1766</v>
      </c>
      <c r="C115" s="197">
        <v>1158</v>
      </c>
    </row>
    <row r="116" spans="1:3" s="187" customFormat="1" ht="13.5">
      <c r="A116" s="195">
        <v>2040605</v>
      </c>
      <c r="B116" s="199" t="s">
        <v>1824</v>
      </c>
      <c r="C116" s="197">
        <v>30</v>
      </c>
    </row>
    <row r="117" spans="1:3" s="187" customFormat="1" ht="13.5" customHeight="1">
      <c r="A117" s="195">
        <v>2040650</v>
      </c>
      <c r="B117" s="199" t="s">
        <v>1767</v>
      </c>
      <c r="C117" s="197">
        <v>198</v>
      </c>
    </row>
    <row r="118" spans="1:3" s="187" customFormat="1" ht="13.5" customHeight="1">
      <c r="A118" s="195">
        <v>2040699</v>
      </c>
      <c r="B118" s="199" t="s">
        <v>1825</v>
      </c>
      <c r="C118" s="197">
        <v>136</v>
      </c>
    </row>
    <row r="119" spans="1:3" s="187" customFormat="1" ht="13.5">
      <c r="A119" s="195">
        <v>20499</v>
      </c>
      <c r="B119" s="198" t="s">
        <v>1826</v>
      </c>
      <c r="C119" s="197">
        <f>C120</f>
        <v>600</v>
      </c>
    </row>
    <row r="120" spans="1:3" s="187" customFormat="1" ht="13.5">
      <c r="A120" s="195">
        <v>2049999</v>
      </c>
      <c r="B120" s="198" t="s">
        <v>1827</v>
      </c>
      <c r="C120" s="197">
        <v>600</v>
      </c>
    </row>
    <row r="121" spans="1:3" s="187" customFormat="1" ht="13.5">
      <c r="A121" s="195">
        <v>205</v>
      </c>
      <c r="B121" s="196" t="s">
        <v>1828</v>
      </c>
      <c r="C121" s="197">
        <f>C122+C126+C132+C134+C137+C141+C143</f>
        <v>170477</v>
      </c>
    </row>
    <row r="122" spans="1:3" s="187" customFormat="1" ht="13.5">
      <c r="A122" s="195">
        <v>20501</v>
      </c>
      <c r="B122" s="199" t="s">
        <v>1829</v>
      </c>
      <c r="C122" s="197">
        <f>SUM(C123:C125)</f>
        <v>1864</v>
      </c>
    </row>
    <row r="123" spans="1:3" s="187" customFormat="1" ht="13.5">
      <c r="A123" s="195">
        <v>2050101</v>
      </c>
      <c r="B123" s="198" t="s">
        <v>1765</v>
      </c>
      <c r="C123" s="197">
        <v>437</v>
      </c>
    </row>
    <row r="124" spans="1:3" s="187" customFormat="1" ht="13.5">
      <c r="A124" s="195">
        <v>2050102</v>
      </c>
      <c r="B124" s="206" t="s">
        <v>1766</v>
      </c>
      <c r="C124" s="197">
        <v>2</v>
      </c>
    </row>
    <row r="125" spans="1:3" s="187" customFormat="1" ht="13.5">
      <c r="A125" s="195">
        <v>2050199</v>
      </c>
      <c r="B125" s="207" t="s">
        <v>1830</v>
      </c>
      <c r="C125" s="197">
        <v>1425</v>
      </c>
    </row>
    <row r="126" spans="1:3" s="187" customFormat="1" ht="13.5">
      <c r="A126" s="195">
        <v>20502</v>
      </c>
      <c r="B126" s="198" t="s">
        <v>1831</v>
      </c>
      <c r="C126" s="197">
        <f>SUM(C127:C131)</f>
        <v>158877</v>
      </c>
    </row>
    <row r="127" spans="1:3" s="187" customFormat="1" ht="13.5">
      <c r="A127" s="195">
        <v>2050201</v>
      </c>
      <c r="B127" s="198" t="s">
        <v>1832</v>
      </c>
      <c r="C127" s="197">
        <v>6460</v>
      </c>
    </row>
    <row r="128" spans="1:3" s="187" customFormat="1" ht="13.5">
      <c r="A128" s="195">
        <v>2050202</v>
      </c>
      <c r="B128" s="198" t="s">
        <v>1833</v>
      </c>
      <c r="C128" s="197">
        <v>68247</v>
      </c>
    </row>
    <row r="129" spans="1:3" s="187" customFormat="1" ht="13.5">
      <c r="A129" s="195">
        <v>2050203</v>
      </c>
      <c r="B129" s="199" t="s">
        <v>1834</v>
      </c>
      <c r="C129" s="197">
        <v>42959</v>
      </c>
    </row>
    <row r="130" spans="1:3" s="187" customFormat="1" ht="13.5">
      <c r="A130" s="195">
        <v>2050204</v>
      </c>
      <c r="B130" s="199" t="s">
        <v>1835</v>
      </c>
      <c r="C130" s="197">
        <v>31768</v>
      </c>
    </row>
    <row r="131" spans="1:3" s="187" customFormat="1" ht="13.5">
      <c r="A131" s="195">
        <v>2050299</v>
      </c>
      <c r="B131" s="198" t="s">
        <v>1836</v>
      </c>
      <c r="C131" s="197">
        <v>9443</v>
      </c>
    </row>
    <row r="132" spans="1:3" s="187" customFormat="1" ht="13.5">
      <c r="A132" s="195">
        <v>20503</v>
      </c>
      <c r="B132" s="198" t="s">
        <v>1837</v>
      </c>
      <c r="C132" s="197">
        <f>C133</f>
        <v>5914</v>
      </c>
    </row>
    <row r="133" spans="1:3" s="187" customFormat="1" ht="13.5">
      <c r="A133" s="195">
        <v>2050302</v>
      </c>
      <c r="B133" s="198" t="s">
        <v>1838</v>
      </c>
      <c r="C133" s="197">
        <v>5914</v>
      </c>
    </row>
    <row r="134" spans="1:3" s="187" customFormat="1" ht="13.5">
      <c r="A134" s="195">
        <v>20507</v>
      </c>
      <c r="B134" s="198" t="s">
        <v>1839</v>
      </c>
      <c r="C134" s="197">
        <f>C135+C136</f>
        <v>1094</v>
      </c>
    </row>
    <row r="135" spans="1:3" s="187" customFormat="1" ht="13.5">
      <c r="A135" s="195">
        <v>2050701</v>
      </c>
      <c r="B135" s="198" t="s">
        <v>1840</v>
      </c>
      <c r="C135" s="197">
        <v>841</v>
      </c>
    </row>
    <row r="136" spans="1:3" s="187" customFormat="1" ht="13.5">
      <c r="A136" s="195">
        <v>2050799</v>
      </c>
      <c r="B136" s="198" t="s">
        <v>1841</v>
      </c>
      <c r="C136" s="197">
        <v>253</v>
      </c>
    </row>
    <row r="137" spans="1:3" s="187" customFormat="1" ht="13.5">
      <c r="A137" s="195">
        <v>20508</v>
      </c>
      <c r="B137" s="199" t="s">
        <v>1842</v>
      </c>
      <c r="C137" s="197">
        <f>SUM(C138:C140)</f>
        <v>2655</v>
      </c>
    </row>
    <row r="138" spans="1:3" s="187" customFormat="1" ht="13.5">
      <c r="A138" s="195">
        <v>2050801</v>
      </c>
      <c r="B138" s="199" t="s">
        <v>1843</v>
      </c>
      <c r="C138" s="197">
        <v>503</v>
      </c>
    </row>
    <row r="139" spans="1:3" s="187" customFormat="1" ht="13.5">
      <c r="A139" s="195">
        <v>2050802</v>
      </c>
      <c r="B139" s="198" t="s">
        <v>1844</v>
      </c>
      <c r="C139" s="197">
        <v>733</v>
      </c>
    </row>
    <row r="140" spans="1:3" s="187" customFormat="1" ht="13.5">
      <c r="A140" s="195">
        <v>2050803</v>
      </c>
      <c r="B140" s="198" t="s">
        <v>1845</v>
      </c>
      <c r="C140" s="197">
        <v>1419</v>
      </c>
    </row>
    <row r="141" spans="1:3" s="187" customFormat="1" ht="13.5">
      <c r="A141" s="195">
        <v>20509</v>
      </c>
      <c r="B141" s="198" t="s">
        <v>1846</v>
      </c>
      <c r="C141" s="197">
        <f>C142</f>
        <v>0</v>
      </c>
    </row>
    <row r="142" spans="1:3" s="187" customFormat="1" ht="13.5">
      <c r="A142" s="195">
        <v>2050999</v>
      </c>
      <c r="B142" s="198" t="s">
        <v>1847</v>
      </c>
      <c r="C142" s="197">
        <v>0</v>
      </c>
    </row>
    <row r="143" spans="1:3" s="187" customFormat="1" ht="13.5">
      <c r="A143" s="195">
        <v>20599</v>
      </c>
      <c r="B143" s="198" t="s">
        <v>1848</v>
      </c>
      <c r="C143" s="197">
        <f>C144</f>
        <v>73</v>
      </c>
    </row>
    <row r="144" spans="1:3" s="187" customFormat="1" ht="13.5">
      <c r="A144" s="195">
        <v>2059999</v>
      </c>
      <c r="B144" s="198" t="s">
        <v>1849</v>
      </c>
      <c r="C144" s="197">
        <v>73</v>
      </c>
    </row>
    <row r="145" spans="1:3" s="187" customFormat="1" ht="13.5">
      <c r="A145" s="195">
        <v>206</v>
      </c>
      <c r="B145" s="196" t="s">
        <v>1850</v>
      </c>
      <c r="C145" s="197">
        <f>C146+C149+C152+C157</f>
        <v>3916</v>
      </c>
    </row>
    <row r="146" spans="1:3" s="187" customFormat="1" ht="13.5">
      <c r="A146" s="195">
        <v>20601</v>
      </c>
      <c r="B146" s="199" t="s">
        <v>1851</v>
      </c>
      <c r="C146" s="197">
        <f>C147+C148</f>
        <v>1283</v>
      </c>
    </row>
    <row r="147" spans="1:3" s="187" customFormat="1" ht="13.5">
      <c r="A147" s="195">
        <v>2060101</v>
      </c>
      <c r="B147" s="198" t="s">
        <v>1765</v>
      </c>
      <c r="C147" s="197">
        <v>1227</v>
      </c>
    </row>
    <row r="148" spans="1:3" s="187" customFormat="1" ht="13.5">
      <c r="A148" s="195">
        <v>2060102</v>
      </c>
      <c r="B148" s="198" t="s">
        <v>1766</v>
      </c>
      <c r="C148" s="197">
        <v>56</v>
      </c>
    </row>
    <row r="149" spans="1:3" s="187" customFormat="1" ht="13.5">
      <c r="A149" s="195">
        <v>20604</v>
      </c>
      <c r="B149" s="199" t="s">
        <v>1852</v>
      </c>
      <c r="C149" s="197">
        <f>SUM(C150:C151)</f>
        <v>753</v>
      </c>
    </row>
    <row r="150" spans="1:3" s="187" customFormat="1" ht="13.5">
      <c r="A150" s="195">
        <v>2060404</v>
      </c>
      <c r="B150" s="198" t="s">
        <v>1853</v>
      </c>
      <c r="C150" s="197">
        <v>53</v>
      </c>
    </row>
    <row r="151" spans="1:3" s="187" customFormat="1" ht="13.5">
      <c r="A151" s="195">
        <v>2060499</v>
      </c>
      <c r="B151" s="199" t="s">
        <v>1854</v>
      </c>
      <c r="C151" s="197">
        <f>200+500</f>
        <v>700</v>
      </c>
    </row>
    <row r="152" spans="1:3" s="187" customFormat="1" ht="13.5">
      <c r="A152" s="195">
        <v>20607</v>
      </c>
      <c r="B152" s="198" t="s">
        <v>1855</v>
      </c>
      <c r="C152" s="197">
        <f>SUM(C153:C156)</f>
        <v>1702</v>
      </c>
    </row>
    <row r="153" spans="1:3" s="187" customFormat="1" ht="13.5">
      <c r="A153" s="195">
        <v>2060701</v>
      </c>
      <c r="B153" s="198" t="s">
        <v>1856</v>
      </c>
      <c r="C153" s="197">
        <v>973</v>
      </c>
    </row>
    <row r="154" spans="1:3" s="187" customFormat="1" ht="13.5">
      <c r="A154" s="195">
        <v>2060702</v>
      </c>
      <c r="B154" s="198" t="s">
        <v>1857</v>
      </c>
      <c r="C154" s="197">
        <v>18</v>
      </c>
    </row>
    <row r="155" spans="1:3" s="187" customFormat="1" ht="13.5">
      <c r="A155" s="195">
        <v>2060705</v>
      </c>
      <c r="B155" s="198" t="s">
        <v>1858</v>
      </c>
      <c r="C155" s="197">
        <f>129+398</f>
        <v>527</v>
      </c>
    </row>
    <row r="156" spans="1:3" s="187" customFormat="1" ht="13.5">
      <c r="A156" s="195">
        <v>2060799</v>
      </c>
      <c r="B156" s="198" t="s">
        <v>1859</v>
      </c>
      <c r="C156" s="197">
        <v>184</v>
      </c>
    </row>
    <row r="157" spans="1:3" s="187" customFormat="1" ht="13.5">
      <c r="A157" s="195">
        <v>20699</v>
      </c>
      <c r="B157" s="198" t="s">
        <v>1860</v>
      </c>
      <c r="C157" s="197">
        <f>C158</f>
        <v>178</v>
      </c>
    </row>
    <row r="158" spans="1:3" s="187" customFormat="1" ht="13.5">
      <c r="A158" s="195">
        <v>2069999</v>
      </c>
      <c r="B158" s="199" t="s">
        <v>1861</v>
      </c>
      <c r="C158" s="197">
        <v>178</v>
      </c>
    </row>
    <row r="159" spans="1:3" s="187" customFormat="1" ht="13.5">
      <c r="A159" s="195">
        <v>207</v>
      </c>
      <c r="B159" s="196" t="s">
        <v>1862</v>
      </c>
      <c r="C159" s="197">
        <f>C160+C168+C172+C176+C179</f>
        <v>12224</v>
      </c>
    </row>
    <row r="160" spans="1:3" s="187" customFormat="1" ht="13.5">
      <c r="A160" s="195">
        <v>20701</v>
      </c>
      <c r="B160" s="196" t="s">
        <v>1863</v>
      </c>
      <c r="C160" s="197">
        <f>SUM(C161:C167)</f>
        <v>5420</v>
      </c>
    </row>
    <row r="161" spans="1:3" s="187" customFormat="1" ht="13.5">
      <c r="A161" s="195">
        <v>2070101</v>
      </c>
      <c r="B161" s="196" t="s">
        <v>1765</v>
      </c>
      <c r="C161" s="197">
        <v>486</v>
      </c>
    </row>
    <row r="162" spans="1:3" s="187" customFormat="1" ht="13.5">
      <c r="A162" s="195">
        <v>2070102</v>
      </c>
      <c r="B162" s="196" t="s">
        <v>1766</v>
      </c>
      <c r="C162" s="197">
        <v>31</v>
      </c>
    </row>
    <row r="163" spans="1:3" s="187" customFormat="1" ht="13.5">
      <c r="A163" s="195">
        <v>2070104</v>
      </c>
      <c r="B163" s="196" t="s">
        <v>1864</v>
      </c>
      <c r="C163" s="197">
        <v>125</v>
      </c>
    </row>
    <row r="164" spans="1:3" s="187" customFormat="1" ht="13.5">
      <c r="A164" s="195">
        <v>2070109</v>
      </c>
      <c r="B164" s="196" t="s">
        <v>1865</v>
      </c>
      <c r="C164" s="197">
        <v>1747</v>
      </c>
    </row>
    <row r="165" spans="1:3" s="187" customFormat="1" ht="13.5">
      <c r="A165" s="195">
        <v>2070113</v>
      </c>
      <c r="B165" s="196" t="s">
        <v>1866</v>
      </c>
      <c r="C165" s="197">
        <v>217</v>
      </c>
    </row>
    <row r="166" spans="1:3" s="187" customFormat="1" ht="13.5">
      <c r="A166" s="195">
        <v>2070114</v>
      </c>
      <c r="B166" s="196" t="s">
        <v>1867</v>
      </c>
      <c r="C166" s="197">
        <v>5</v>
      </c>
    </row>
    <row r="167" spans="1:3" s="187" customFormat="1" ht="13.5">
      <c r="A167" s="195">
        <v>2070199</v>
      </c>
      <c r="B167" s="196" t="s">
        <v>1868</v>
      </c>
      <c r="C167" s="197">
        <v>2809</v>
      </c>
    </row>
    <row r="168" spans="1:3" s="187" customFormat="1" ht="13.5">
      <c r="A168" s="195">
        <v>20702</v>
      </c>
      <c r="B168" s="196" t="s">
        <v>1869</v>
      </c>
      <c r="C168" s="197">
        <f>C171+C169+C170</f>
        <v>2141</v>
      </c>
    </row>
    <row r="169" spans="1:3" s="187" customFormat="1" ht="13.5">
      <c r="A169" s="195">
        <v>2070204</v>
      </c>
      <c r="B169" s="196" t="s">
        <v>1870</v>
      </c>
      <c r="C169" s="197">
        <v>852</v>
      </c>
    </row>
    <row r="170" spans="1:3" s="187" customFormat="1" ht="13.5">
      <c r="A170" s="195">
        <v>2070205</v>
      </c>
      <c r="B170" s="196" t="s">
        <v>1871</v>
      </c>
      <c r="C170" s="197">
        <v>642</v>
      </c>
    </row>
    <row r="171" spans="1:3" s="187" customFormat="1" ht="13.5">
      <c r="A171" s="195">
        <v>2070299</v>
      </c>
      <c r="B171" s="196" t="s">
        <v>1872</v>
      </c>
      <c r="C171" s="197">
        <v>647</v>
      </c>
    </row>
    <row r="172" spans="1:3" s="187" customFormat="1" ht="13.5">
      <c r="A172" s="195">
        <v>20703</v>
      </c>
      <c r="B172" s="196" t="s">
        <v>1873</v>
      </c>
      <c r="C172" s="197">
        <f>SUM(C173:C175)</f>
        <v>744</v>
      </c>
    </row>
    <row r="173" spans="1:3" s="187" customFormat="1" ht="13.5">
      <c r="A173" s="195">
        <v>2070307</v>
      </c>
      <c r="B173" s="196" t="s">
        <v>1874</v>
      </c>
      <c r="C173" s="197">
        <v>205</v>
      </c>
    </row>
    <row r="174" spans="1:3" s="187" customFormat="1" ht="13.5">
      <c r="A174" s="195">
        <v>2070308</v>
      </c>
      <c r="B174" s="196" t="s">
        <v>1875</v>
      </c>
      <c r="C174" s="197">
        <v>413</v>
      </c>
    </row>
    <row r="175" spans="1:3" s="187" customFormat="1" ht="13.5">
      <c r="A175" s="195">
        <v>2070399</v>
      </c>
      <c r="B175" s="196" t="s">
        <v>1876</v>
      </c>
      <c r="C175" s="197">
        <v>126</v>
      </c>
    </row>
    <row r="176" spans="1:3" s="187" customFormat="1" ht="13.5">
      <c r="A176" s="195">
        <v>20708</v>
      </c>
      <c r="B176" s="196" t="s">
        <v>1877</v>
      </c>
      <c r="C176" s="197">
        <f>SUM(C177:C178)</f>
        <v>3844</v>
      </c>
    </row>
    <row r="177" spans="1:3" s="187" customFormat="1" ht="13.5">
      <c r="A177" s="195">
        <v>2070808</v>
      </c>
      <c r="B177" s="196" t="s">
        <v>1878</v>
      </c>
      <c r="C177" s="197">
        <v>3842</v>
      </c>
    </row>
    <row r="178" spans="1:3" s="187" customFormat="1" ht="13.5">
      <c r="A178" s="195">
        <v>2070899</v>
      </c>
      <c r="B178" s="196" t="s">
        <v>1879</v>
      </c>
      <c r="C178" s="197">
        <v>2</v>
      </c>
    </row>
    <row r="179" spans="1:3" s="187" customFormat="1" ht="13.5">
      <c r="A179" s="195">
        <v>20799</v>
      </c>
      <c r="B179" s="196" t="s">
        <v>1880</v>
      </c>
      <c r="C179" s="197">
        <f>SUM(C180:C182)</f>
        <v>75</v>
      </c>
    </row>
    <row r="180" spans="1:3" s="187" customFormat="1" ht="13.5">
      <c r="A180" s="195">
        <v>2079902</v>
      </c>
      <c r="B180" s="196" t="s">
        <v>1881</v>
      </c>
      <c r="C180" s="197">
        <v>31</v>
      </c>
    </row>
    <row r="181" spans="1:3" s="187" customFormat="1" ht="13.5">
      <c r="A181" s="195">
        <v>2079903</v>
      </c>
      <c r="B181" s="196" t="s">
        <v>1882</v>
      </c>
      <c r="C181" s="197">
        <v>0</v>
      </c>
    </row>
    <row r="182" spans="1:3" s="187" customFormat="1" ht="13.5">
      <c r="A182" s="195">
        <v>2079999</v>
      </c>
      <c r="B182" s="196" t="s">
        <v>1883</v>
      </c>
      <c r="C182" s="197">
        <v>44</v>
      </c>
    </row>
    <row r="183" spans="1:3" s="187" customFormat="1" ht="13.5">
      <c r="A183" s="195">
        <v>208</v>
      </c>
      <c r="B183" s="196" t="s">
        <v>1884</v>
      </c>
      <c r="C183" s="197">
        <f>C184+C190+C196+C202+C205+C212+C219+C226+C234+C237+C240+C243+C246+C248+C254+C252</f>
        <v>106885</v>
      </c>
    </row>
    <row r="184" spans="1:3" s="187" customFormat="1" ht="13.5">
      <c r="A184" s="195">
        <v>20801</v>
      </c>
      <c r="B184" s="196" t="s">
        <v>1885</v>
      </c>
      <c r="C184" s="197">
        <f>SUM(C185:C189)</f>
        <v>5242</v>
      </c>
    </row>
    <row r="185" spans="1:3" s="187" customFormat="1" ht="13.5">
      <c r="A185" s="195">
        <v>2080101</v>
      </c>
      <c r="B185" s="196" t="s">
        <v>1765</v>
      </c>
      <c r="C185" s="197">
        <v>1427</v>
      </c>
    </row>
    <row r="186" spans="1:3" s="187" customFormat="1" ht="13.5">
      <c r="A186" s="195">
        <v>2080102</v>
      </c>
      <c r="B186" s="196" t="s">
        <v>1766</v>
      </c>
      <c r="C186" s="197">
        <v>210</v>
      </c>
    </row>
    <row r="187" spans="1:3" s="187" customFormat="1" ht="13.5">
      <c r="A187" s="195">
        <v>2080109</v>
      </c>
      <c r="B187" s="196" t="s">
        <v>1886</v>
      </c>
      <c r="C187" s="197">
        <v>273</v>
      </c>
    </row>
    <row r="188" spans="1:3" s="187" customFormat="1" ht="13.5">
      <c r="A188" s="195">
        <v>2080150</v>
      </c>
      <c r="B188" s="196" t="s">
        <v>1767</v>
      </c>
      <c r="C188" s="197">
        <v>3139</v>
      </c>
    </row>
    <row r="189" spans="1:3" s="187" customFormat="1" ht="13.5">
      <c r="A189" s="195">
        <v>2080199</v>
      </c>
      <c r="B189" s="196" t="s">
        <v>1887</v>
      </c>
      <c r="C189" s="197">
        <v>193</v>
      </c>
    </row>
    <row r="190" spans="1:3" s="187" customFormat="1" ht="13.5">
      <c r="A190" s="195">
        <v>20802</v>
      </c>
      <c r="B190" s="196" t="s">
        <v>1888</v>
      </c>
      <c r="C190" s="197">
        <f>SUM(C191:C195)</f>
        <v>899</v>
      </c>
    </row>
    <row r="191" spans="1:3" s="187" customFormat="1" ht="13.5">
      <c r="A191" s="195">
        <v>2080201</v>
      </c>
      <c r="B191" s="196" t="s">
        <v>1765</v>
      </c>
      <c r="C191" s="197">
        <v>463</v>
      </c>
    </row>
    <row r="192" spans="1:3" s="187" customFormat="1" ht="13.5">
      <c r="A192" s="195">
        <v>2080202</v>
      </c>
      <c r="B192" s="196" t="s">
        <v>1766</v>
      </c>
      <c r="C192" s="197">
        <v>1</v>
      </c>
    </row>
    <row r="193" spans="1:3" s="187" customFormat="1" ht="13.5">
      <c r="A193" s="195">
        <v>2080207</v>
      </c>
      <c r="B193" s="196" t="s">
        <v>1889</v>
      </c>
      <c r="C193" s="197">
        <v>26</v>
      </c>
    </row>
    <row r="194" spans="1:3" s="187" customFormat="1" ht="13.5">
      <c r="A194" s="195">
        <v>2080208</v>
      </c>
      <c r="B194" s="196" t="s">
        <v>1890</v>
      </c>
      <c r="C194" s="197">
        <v>50</v>
      </c>
    </row>
    <row r="195" spans="1:3" s="187" customFormat="1" ht="13.5">
      <c r="A195" s="195">
        <v>2080299</v>
      </c>
      <c r="B195" s="196" t="s">
        <v>1891</v>
      </c>
      <c r="C195" s="197">
        <v>359</v>
      </c>
    </row>
    <row r="196" spans="1:3" s="187" customFormat="1" ht="13.5">
      <c r="A196" s="195">
        <v>20805</v>
      </c>
      <c r="B196" s="196" t="s">
        <v>1892</v>
      </c>
      <c r="C196" s="197">
        <f>SUM(C197:C201)</f>
        <v>52568</v>
      </c>
    </row>
    <row r="197" spans="1:3" s="187" customFormat="1" ht="13.5">
      <c r="A197" s="195">
        <v>2080501</v>
      </c>
      <c r="B197" s="196" t="s">
        <v>1893</v>
      </c>
      <c r="C197" s="197">
        <v>51</v>
      </c>
    </row>
    <row r="198" spans="1:3" s="187" customFormat="1" ht="13.5">
      <c r="A198" s="195">
        <v>2080502</v>
      </c>
      <c r="B198" s="196" t="s">
        <v>1894</v>
      </c>
      <c r="C198" s="197">
        <v>301</v>
      </c>
    </row>
    <row r="199" spans="1:3" s="187" customFormat="1" ht="13.5">
      <c r="A199" s="195">
        <v>2080505</v>
      </c>
      <c r="B199" s="196" t="s">
        <v>1895</v>
      </c>
      <c r="C199" s="197">
        <v>22143</v>
      </c>
    </row>
    <row r="200" spans="1:3" s="187" customFormat="1" ht="13.5">
      <c r="A200" s="195">
        <v>2080506</v>
      </c>
      <c r="B200" s="196" t="s">
        <v>1896</v>
      </c>
      <c r="C200" s="197">
        <v>11072</v>
      </c>
    </row>
    <row r="201" spans="1:3" s="187" customFormat="1" ht="13.5">
      <c r="A201" s="195">
        <v>2080599</v>
      </c>
      <c r="B201" s="196" t="s">
        <v>1897</v>
      </c>
      <c r="C201" s="197">
        <v>19001</v>
      </c>
    </row>
    <row r="202" spans="1:3" s="187" customFormat="1" ht="13.5">
      <c r="A202" s="195">
        <v>20807</v>
      </c>
      <c r="B202" s="196" t="s">
        <v>1898</v>
      </c>
      <c r="C202" s="197">
        <f>C203+C204</f>
        <v>4040</v>
      </c>
    </row>
    <row r="203" spans="1:3" s="187" customFormat="1" ht="13.5">
      <c r="A203" s="195">
        <v>2080701</v>
      </c>
      <c r="B203" s="196" t="s">
        <v>1899</v>
      </c>
      <c r="C203" s="197">
        <v>3940</v>
      </c>
    </row>
    <row r="204" spans="1:3" s="187" customFormat="1" ht="13.5">
      <c r="A204" s="195">
        <v>2080711</v>
      </c>
      <c r="B204" s="196" t="s">
        <v>1900</v>
      </c>
      <c r="C204" s="197">
        <v>100</v>
      </c>
    </row>
    <row r="205" spans="1:3" s="187" customFormat="1" ht="13.5">
      <c r="A205" s="195">
        <v>20808</v>
      </c>
      <c r="B205" s="196" t="s">
        <v>1901</v>
      </c>
      <c r="C205" s="197">
        <f>SUM(C206:C211)</f>
        <v>8485</v>
      </c>
    </row>
    <row r="206" spans="1:3" s="187" customFormat="1" ht="13.5">
      <c r="A206" s="195">
        <v>2080801</v>
      </c>
      <c r="B206" s="196" t="s">
        <v>1902</v>
      </c>
      <c r="C206" s="197">
        <v>1031</v>
      </c>
    </row>
    <row r="207" spans="1:3" s="187" customFormat="1" ht="13.5">
      <c r="A207" s="195">
        <v>2080802</v>
      </c>
      <c r="B207" s="196" t="s">
        <v>1903</v>
      </c>
      <c r="C207" s="197">
        <v>1899</v>
      </c>
    </row>
    <row r="208" spans="1:3" s="187" customFormat="1" ht="13.5">
      <c r="A208" s="195">
        <v>2080803</v>
      </c>
      <c r="B208" s="196" t="s">
        <v>1904</v>
      </c>
      <c r="C208" s="197">
        <v>3433</v>
      </c>
    </row>
    <row r="209" spans="1:3" s="187" customFormat="1" ht="13.5">
      <c r="A209" s="195">
        <v>2080805</v>
      </c>
      <c r="B209" s="196" t="s">
        <v>1905</v>
      </c>
      <c r="C209" s="197">
        <v>1194</v>
      </c>
    </row>
    <row r="210" spans="1:3" s="187" customFormat="1" ht="13.5">
      <c r="A210" s="195">
        <v>2080806</v>
      </c>
      <c r="B210" s="196" t="s">
        <v>1906</v>
      </c>
      <c r="C210" s="197">
        <v>511</v>
      </c>
    </row>
    <row r="211" spans="1:3" s="187" customFormat="1" ht="13.5">
      <c r="A211" s="195">
        <v>2080899</v>
      </c>
      <c r="B211" s="196" t="s">
        <v>1907</v>
      </c>
      <c r="C211" s="197">
        <v>417</v>
      </c>
    </row>
    <row r="212" spans="1:3" s="187" customFormat="1" ht="13.5">
      <c r="A212" s="195">
        <v>20809</v>
      </c>
      <c r="B212" s="196" t="s">
        <v>1908</v>
      </c>
      <c r="C212" s="197">
        <f>SUM(C213:C218)</f>
        <v>3999</v>
      </c>
    </row>
    <row r="213" spans="1:3" s="187" customFormat="1" ht="13.5">
      <c r="A213" s="195">
        <v>2080901</v>
      </c>
      <c r="B213" s="196" t="s">
        <v>1909</v>
      </c>
      <c r="C213" s="197">
        <v>2343</v>
      </c>
    </row>
    <row r="214" spans="1:3" s="187" customFormat="1" ht="13.5">
      <c r="A214" s="195">
        <v>2080902</v>
      </c>
      <c r="B214" s="196" t="s">
        <v>1910</v>
      </c>
      <c r="C214" s="197">
        <v>296</v>
      </c>
    </row>
    <row r="215" spans="1:3" s="187" customFormat="1" ht="13.5">
      <c r="A215" s="195">
        <v>2080903</v>
      </c>
      <c r="B215" s="196" t="s">
        <v>1911</v>
      </c>
      <c r="C215" s="197">
        <v>91</v>
      </c>
    </row>
    <row r="216" spans="1:3" s="187" customFormat="1" ht="13.5">
      <c r="A216" s="195">
        <v>2080904</v>
      </c>
      <c r="B216" s="196" t="s">
        <v>1912</v>
      </c>
      <c r="C216" s="197">
        <v>16</v>
      </c>
    </row>
    <row r="217" spans="1:3" s="187" customFormat="1" ht="13.5">
      <c r="A217" s="195">
        <v>2080905</v>
      </c>
      <c r="B217" s="196" t="s">
        <v>1913</v>
      </c>
      <c r="C217" s="197">
        <v>893</v>
      </c>
    </row>
    <row r="218" spans="1:3" s="187" customFormat="1" ht="13.5">
      <c r="A218" s="195">
        <v>2080999</v>
      </c>
      <c r="B218" s="196" t="s">
        <v>1914</v>
      </c>
      <c r="C218" s="197">
        <v>360</v>
      </c>
    </row>
    <row r="219" spans="1:3" s="187" customFormat="1" ht="13.5">
      <c r="A219" s="195">
        <v>20810</v>
      </c>
      <c r="B219" s="196" t="s">
        <v>1915</v>
      </c>
      <c r="C219" s="197">
        <f>SUM(C220:C225)</f>
        <v>2729</v>
      </c>
    </row>
    <row r="220" spans="1:3" s="187" customFormat="1" ht="13.5">
      <c r="A220" s="195">
        <v>2081001</v>
      </c>
      <c r="B220" s="196" t="s">
        <v>1916</v>
      </c>
      <c r="C220" s="197">
        <v>333</v>
      </c>
    </row>
    <row r="221" spans="1:3" s="187" customFormat="1" ht="13.5">
      <c r="A221" s="195">
        <v>2081002</v>
      </c>
      <c r="B221" s="196" t="s">
        <v>1917</v>
      </c>
      <c r="C221" s="197">
        <v>822</v>
      </c>
    </row>
    <row r="222" spans="1:3" s="187" customFormat="1" ht="13.5">
      <c r="A222" s="195">
        <v>2081004</v>
      </c>
      <c r="B222" s="196" t="s">
        <v>1918</v>
      </c>
      <c r="C222" s="197">
        <v>160</v>
      </c>
    </row>
    <row r="223" spans="1:3" s="187" customFormat="1" ht="13.5">
      <c r="A223" s="195">
        <v>2081005</v>
      </c>
      <c r="B223" s="196" t="s">
        <v>1919</v>
      </c>
      <c r="C223" s="197">
        <v>606</v>
      </c>
    </row>
    <row r="224" spans="1:3" s="187" customFormat="1" ht="13.5">
      <c r="A224" s="195">
        <v>2081006</v>
      </c>
      <c r="B224" s="196" t="s">
        <v>1920</v>
      </c>
      <c r="C224" s="197">
        <v>794</v>
      </c>
    </row>
    <row r="225" spans="1:3" s="187" customFormat="1" ht="13.5">
      <c r="A225" s="195">
        <v>2081099</v>
      </c>
      <c r="B225" s="196" t="s">
        <v>1921</v>
      </c>
      <c r="C225" s="197">
        <v>14</v>
      </c>
    </row>
    <row r="226" spans="1:3" s="187" customFormat="1" ht="13.5">
      <c r="A226" s="195">
        <v>20811</v>
      </c>
      <c r="B226" s="196" t="s">
        <v>1922</v>
      </c>
      <c r="C226" s="197">
        <f>SUM(C227:C233)</f>
        <v>3799</v>
      </c>
    </row>
    <row r="227" spans="1:3" s="187" customFormat="1" ht="13.5">
      <c r="A227" s="195">
        <v>2081101</v>
      </c>
      <c r="B227" s="196" t="s">
        <v>1765</v>
      </c>
      <c r="C227" s="197">
        <v>78</v>
      </c>
    </row>
    <row r="228" spans="1:3" s="187" customFormat="1" ht="13.5">
      <c r="A228" s="195">
        <v>2081102</v>
      </c>
      <c r="B228" s="196" t="s">
        <v>1766</v>
      </c>
      <c r="C228" s="197">
        <v>6</v>
      </c>
    </row>
    <row r="229" spans="1:3" s="187" customFormat="1" ht="13.5">
      <c r="A229" s="195">
        <v>2081104</v>
      </c>
      <c r="B229" s="196" t="s">
        <v>1923</v>
      </c>
      <c r="C229" s="197">
        <v>801</v>
      </c>
    </row>
    <row r="230" spans="1:3" s="187" customFormat="1" ht="13.5">
      <c r="A230" s="195">
        <v>2081105</v>
      </c>
      <c r="B230" s="196" t="s">
        <v>1924</v>
      </c>
      <c r="C230" s="197">
        <v>52</v>
      </c>
    </row>
    <row r="231" spans="1:3" s="187" customFormat="1" ht="13.5">
      <c r="A231" s="195">
        <v>2081106</v>
      </c>
      <c r="B231" s="196" t="s">
        <v>1925</v>
      </c>
      <c r="C231" s="197">
        <v>10</v>
      </c>
    </row>
    <row r="232" spans="1:3" s="187" customFormat="1" ht="13.5">
      <c r="A232" s="195">
        <v>2081107</v>
      </c>
      <c r="B232" s="196" t="s">
        <v>1926</v>
      </c>
      <c r="C232" s="197">
        <v>1283</v>
      </c>
    </row>
    <row r="233" spans="1:3" s="187" customFormat="1" ht="13.5">
      <c r="A233" s="195">
        <v>2081199</v>
      </c>
      <c r="B233" s="196" t="s">
        <v>1927</v>
      </c>
      <c r="C233" s="197">
        <v>1569</v>
      </c>
    </row>
    <row r="234" spans="1:3" s="187" customFormat="1" ht="13.5">
      <c r="A234" s="195">
        <v>20816</v>
      </c>
      <c r="B234" s="196" t="s">
        <v>1928</v>
      </c>
      <c r="C234" s="197">
        <f>C235+C236</f>
        <v>88</v>
      </c>
    </row>
    <row r="235" spans="1:3" s="187" customFormat="1" ht="13.5">
      <c r="A235" s="195">
        <v>2081601</v>
      </c>
      <c r="B235" s="196" t="s">
        <v>1765</v>
      </c>
      <c r="C235" s="197">
        <v>87</v>
      </c>
    </row>
    <row r="236" spans="1:3" s="187" customFormat="1" ht="13.5">
      <c r="A236" s="195">
        <v>2081602</v>
      </c>
      <c r="B236" s="196" t="s">
        <v>1766</v>
      </c>
      <c r="C236" s="197">
        <v>1</v>
      </c>
    </row>
    <row r="237" spans="1:3" s="187" customFormat="1" ht="13.5">
      <c r="A237" s="195">
        <v>20819</v>
      </c>
      <c r="B237" s="196" t="s">
        <v>1929</v>
      </c>
      <c r="C237" s="197">
        <f>SUM(C238:C239)</f>
        <v>11712</v>
      </c>
    </row>
    <row r="238" spans="1:3" s="187" customFormat="1" ht="13.5">
      <c r="A238" s="195">
        <v>2081901</v>
      </c>
      <c r="B238" s="196" t="s">
        <v>1930</v>
      </c>
      <c r="C238" s="197">
        <v>3599</v>
      </c>
    </row>
    <row r="239" spans="1:3" s="187" customFormat="1" ht="13.5">
      <c r="A239" s="195">
        <v>2081902</v>
      </c>
      <c r="B239" s="196" t="s">
        <v>1931</v>
      </c>
      <c r="C239" s="197">
        <v>8113</v>
      </c>
    </row>
    <row r="240" spans="1:3" s="187" customFormat="1" ht="13.5">
      <c r="A240" s="195">
        <v>20820</v>
      </c>
      <c r="B240" s="196" t="s">
        <v>1932</v>
      </c>
      <c r="C240" s="197">
        <f>SUM(C241:C242)</f>
        <v>1083</v>
      </c>
    </row>
    <row r="241" spans="1:3" s="187" customFormat="1" ht="13.5">
      <c r="A241" s="195">
        <v>2082001</v>
      </c>
      <c r="B241" s="196" t="s">
        <v>1933</v>
      </c>
      <c r="C241" s="197">
        <v>1035</v>
      </c>
    </row>
    <row r="242" spans="1:3" s="187" customFormat="1" ht="13.5">
      <c r="A242" s="195">
        <v>2082002</v>
      </c>
      <c r="B242" s="196" t="s">
        <v>1934</v>
      </c>
      <c r="C242" s="197">
        <v>48</v>
      </c>
    </row>
    <row r="243" spans="1:3" s="187" customFormat="1" ht="13.5">
      <c r="A243" s="195">
        <v>20821</v>
      </c>
      <c r="B243" s="196" t="s">
        <v>1935</v>
      </c>
      <c r="C243" s="197">
        <f>SUM(C244:C245)</f>
        <v>7102</v>
      </c>
    </row>
    <row r="244" spans="1:3" s="187" customFormat="1" ht="13.5">
      <c r="A244" s="195">
        <v>2082101</v>
      </c>
      <c r="B244" s="196" t="s">
        <v>1936</v>
      </c>
      <c r="C244" s="197">
        <v>3113</v>
      </c>
    </row>
    <row r="245" spans="1:3" s="187" customFormat="1" ht="13.5">
      <c r="A245" s="195">
        <v>2082102</v>
      </c>
      <c r="B245" s="196" t="s">
        <v>1937</v>
      </c>
      <c r="C245" s="197">
        <v>3989</v>
      </c>
    </row>
    <row r="246" spans="1:3" s="187" customFormat="1" ht="13.5">
      <c r="A246" s="195">
        <v>20825</v>
      </c>
      <c r="B246" s="196" t="s">
        <v>1938</v>
      </c>
      <c r="C246" s="197">
        <f>C247</f>
        <v>1226</v>
      </c>
    </row>
    <row r="247" spans="1:3" s="187" customFormat="1" ht="13.5">
      <c r="A247" s="195">
        <v>2082502</v>
      </c>
      <c r="B247" s="196" t="s">
        <v>1939</v>
      </c>
      <c r="C247" s="197">
        <v>1226</v>
      </c>
    </row>
    <row r="248" spans="1:3" s="187" customFormat="1" ht="13.5">
      <c r="A248" s="195">
        <v>20828</v>
      </c>
      <c r="B248" s="208" t="s">
        <v>1940</v>
      </c>
      <c r="C248" s="197">
        <f>SUM(C249:C251)</f>
        <v>1674</v>
      </c>
    </row>
    <row r="249" spans="1:3" s="187" customFormat="1" ht="13.5">
      <c r="A249" s="195">
        <v>2082801</v>
      </c>
      <c r="B249" s="196" t="s">
        <v>1765</v>
      </c>
      <c r="C249" s="197">
        <v>257</v>
      </c>
    </row>
    <row r="250" spans="1:3" s="187" customFormat="1" ht="13.5">
      <c r="A250" s="195">
        <v>2082850</v>
      </c>
      <c r="B250" s="196" t="s">
        <v>1767</v>
      </c>
      <c r="C250" s="197">
        <v>1253</v>
      </c>
    </row>
    <row r="251" spans="1:3" s="187" customFormat="1" ht="13.5">
      <c r="A251" s="195">
        <v>2082899</v>
      </c>
      <c r="B251" s="196" t="s">
        <v>1941</v>
      </c>
      <c r="C251" s="197">
        <v>164</v>
      </c>
    </row>
    <row r="252" spans="1:3" s="187" customFormat="1" ht="13.5">
      <c r="A252" s="195">
        <v>20830</v>
      </c>
      <c r="B252" s="196" t="s">
        <v>1942</v>
      </c>
      <c r="C252" s="197">
        <f>C253</f>
        <v>1629</v>
      </c>
    </row>
    <row r="253" spans="1:3" s="187" customFormat="1" ht="13.5">
      <c r="A253" s="195">
        <v>2083099</v>
      </c>
      <c r="B253" s="196" t="s">
        <v>1943</v>
      </c>
      <c r="C253" s="197">
        <v>1629</v>
      </c>
    </row>
    <row r="254" spans="1:3" s="187" customFormat="1" ht="13.5">
      <c r="A254" s="195">
        <v>20899</v>
      </c>
      <c r="B254" s="196" t="s">
        <v>1944</v>
      </c>
      <c r="C254" s="197">
        <f>C255</f>
        <v>610</v>
      </c>
    </row>
    <row r="255" spans="1:3" s="187" customFormat="1" ht="13.5">
      <c r="A255" s="195">
        <v>2089999</v>
      </c>
      <c r="B255" s="196" t="s">
        <v>1945</v>
      </c>
      <c r="C255" s="197">
        <v>610</v>
      </c>
    </row>
    <row r="256" spans="1:3" s="187" customFormat="1" ht="13.5">
      <c r="A256" s="195">
        <v>210</v>
      </c>
      <c r="B256" s="196" t="s">
        <v>1946</v>
      </c>
      <c r="C256" s="197">
        <f>C257+C261+C267+C271+C279+C281+C284+C288+C290+C292+C294+C301+C305+C303</f>
        <v>55043</v>
      </c>
    </row>
    <row r="257" spans="1:3" s="187" customFormat="1" ht="13.5">
      <c r="A257" s="195">
        <v>21001</v>
      </c>
      <c r="B257" s="196" t="s">
        <v>1947</v>
      </c>
      <c r="C257" s="197">
        <f>SUM(C258:C260)</f>
        <v>1706</v>
      </c>
    </row>
    <row r="258" spans="1:3" s="187" customFormat="1" ht="13.5">
      <c r="A258" s="195">
        <v>2100101</v>
      </c>
      <c r="B258" s="196" t="s">
        <v>1765</v>
      </c>
      <c r="C258" s="197">
        <v>905</v>
      </c>
    </row>
    <row r="259" spans="1:3" s="187" customFormat="1" ht="13.5">
      <c r="A259" s="195">
        <v>2100102</v>
      </c>
      <c r="B259" s="196" t="s">
        <v>1766</v>
      </c>
      <c r="C259" s="197">
        <v>46</v>
      </c>
    </row>
    <row r="260" spans="1:3" s="187" customFormat="1" ht="13.5">
      <c r="A260" s="195">
        <v>2100199</v>
      </c>
      <c r="B260" s="196" t="s">
        <v>1948</v>
      </c>
      <c r="C260" s="197">
        <v>755</v>
      </c>
    </row>
    <row r="261" spans="1:3" s="187" customFormat="1" ht="13.5">
      <c r="A261" s="195">
        <v>21002</v>
      </c>
      <c r="B261" s="196" t="s">
        <v>1949</v>
      </c>
      <c r="C261" s="197">
        <f>SUM(C262:C266)</f>
        <v>2149</v>
      </c>
    </row>
    <row r="262" spans="1:3" s="187" customFormat="1" ht="13.5">
      <c r="A262" s="195">
        <v>2100201</v>
      </c>
      <c r="B262" s="196" t="s">
        <v>1950</v>
      </c>
      <c r="C262" s="197">
        <v>380</v>
      </c>
    </row>
    <row r="263" spans="1:3" s="187" customFormat="1" ht="13.5">
      <c r="A263" s="195">
        <v>2100202</v>
      </c>
      <c r="B263" s="196" t="s">
        <v>1951</v>
      </c>
      <c r="C263" s="197">
        <v>629</v>
      </c>
    </row>
    <row r="264" spans="1:3" s="187" customFormat="1" ht="13.5">
      <c r="A264" s="195">
        <v>2100205</v>
      </c>
      <c r="B264" s="196" t="s">
        <v>1952</v>
      </c>
      <c r="C264" s="197">
        <v>1135</v>
      </c>
    </row>
    <row r="265" spans="1:3" s="187" customFormat="1" ht="13.5">
      <c r="A265" s="195">
        <v>2100206</v>
      </c>
      <c r="B265" s="196" t="s">
        <v>1953</v>
      </c>
      <c r="C265" s="197">
        <v>5</v>
      </c>
    </row>
    <row r="266" spans="1:3" s="187" customFormat="1" ht="13.5">
      <c r="A266" s="195">
        <v>2100299</v>
      </c>
      <c r="B266" s="196" t="s">
        <v>1954</v>
      </c>
      <c r="C266" s="197">
        <v>0</v>
      </c>
    </row>
    <row r="267" spans="1:3" s="187" customFormat="1" ht="13.5">
      <c r="A267" s="195">
        <v>21003</v>
      </c>
      <c r="B267" s="196" t="s">
        <v>1955</v>
      </c>
      <c r="C267" s="197">
        <f>SUM(C268:C270)</f>
        <v>11344</v>
      </c>
    </row>
    <row r="268" spans="1:3" s="187" customFormat="1" ht="13.5">
      <c r="A268" s="195">
        <v>2100301</v>
      </c>
      <c r="B268" s="196" t="s">
        <v>1956</v>
      </c>
      <c r="C268" s="197">
        <v>1520</v>
      </c>
    </row>
    <row r="269" spans="1:3" s="187" customFormat="1" ht="13.5">
      <c r="A269" s="195">
        <v>2100302</v>
      </c>
      <c r="B269" s="196" t="s">
        <v>1957</v>
      </c>
      <c r="C269" s="197">
        <v>9824</v>
      </c>
    </row>
    <row r="270" spans="1:3" s="187" customFormat="1" ht="13.5">
      <c r="A270" s="195">
        <v>2100399</v>
      </c>
      <c r="B270" s="196" t="s">
        <v>1958</v>
      </c>
      <c r="C270" s="197">
        <v>0</v>
      </c>
    </row>
    <row r="271" spans="1:3" s="187" customFormat="1" ht="13.5">
      <c r="A271" s="195">
        <v>21004</v>
      </c>
      <c r="B271" s="196" t="s">
        <v>1959</v>
      </c>
      <c r="C271" s="197">
        <f>SUM(C272:C278)</f>
        <v>9988</v>
      </c>
    </row>
    <row r="272" spans="1:3" s="187" customFormat="1" ht="13.5">
      <c r="A272" s="195">
        <v>2100401</v>
      </c>
      <c r="B272" s="196" t="s">
        <v>1960</v>
      </c>
      <c r="C272" s="197">
        <v>1524</v>
      </c>
    </row>
    <row r="273" spans="1:3" s="187" customFormat="1" ht="13.5">
      <c r="A273" s="195">
        <v>2100402</v>
      </c>
      <c r="B273" s="196" t="s">
        <v>1961</v>
      </c>
      <c r="C273" s="197">
        <v>45</v>
      </c>
    </row>
    <row r="274" spans="1:3" s="187" customFormat="1" ht="13.5">
      <c r="A274" s="195">
        <v>2100403</v>
      </c>
      <c r="B274" s="196" t="s">
        <v>1962</v>
      </c>
      <c r="C274" s="197">
        <v>1396</v>
      </c>
    </row>
    <row r="275" spans="1:3" s="187" customFormat="1" ht="13.5">
      <c r="A275" s="195">
        <v>2100408</v>
      </c>
      <c r="B275" s="196" t="s">
        <v>1963</v>
      </c>
      <c r="C275" s="197">
        <v>5425</v>
      </c>
    </row>
    <row r="276" spans="1:3" s="187" customFormat="1" ht="13.5">
      <c r="A276" s="195">
        <v>2100409</v>
      </c>
      <c r="B276" s="196" t="s">
        <v>1964</v>
      </c>
      <c r="C276" s="197">
        <v>822</v>
      </c>
    </row>
    <row r="277" spans="1:3" s="187" customFormat="1" ht="13.5">
      <c r="A277" s="195">
        <v>2100410</v>
      </c>
      <c r="B277" s="196" t="s">
        <v>1965</v>
      </c>
      <c r="C277" s="197">
        <v>0</v>
      </c>
    </row>
    <row r="278" spans="1:3" s="187" customFormat="1" ht="13.5">
      <c r="A278" s="195">
        <v>2100499</v>
      </c>
      <c r="B278" s="196" t="s">
        <v>1966</v>
      </c>
      <c r="C278" s="197">
        <v>776</v>
      </c>
    </row>
    <row r="279" spans="1:3" s="187" customFormat="1" ht="13.5">
      <c r="A279" s="195">
        <v>21006</v>
      </c>
      <c r="B279" s="196" t="s">
        <v>1967</v>
      </c>
      <c r="C279" s="197">
        <f>C280</f>
        <v>0</v>
      </c>
    </row>
    <row r="280" spans="1:3" s="187" customFormat="1" ht="13.5">
      <c r="A280" s="195">
        <v>2100601</v>
      </c>
      <c r="B280" s="196" t="s">
        <v>1968</v>
      </c>
      <c r="C280" s="197">
        <v>0</v>
      </c>
    </row>
    <row r="281" spans="1:3" s="187" customFormat="1" ht="13.5">
      <c r="A281" s="195">
        <v>21007</v>
      </c>
      <c r="B281" s="196" t="s">
        <v>1969</v>
      </c>
      <c r="C281" s="197">
        <f>C282+C283</f>
        <v>5409</v>
      </c>
    </row>
    <row r="282" spans="1:3" s="187" customFormat="1" ht="13.5">
      <c r="A282" s="195">
        <v>2100717</v>
      </c>
      <c r="B282" s="196" t="s">
        <v>1970</v>
      </c>
      <c r="C282" s="197">
        <v>0</v>
      </c>
    </row>
    <row r="283" spans="1:3" s="187" customFormat="1" ht="13.5">
      <c r="A283" s="195">
        <v>2100799</v>
      </c>
      <c r="B283" s="196" t="s">
        <v>1971</v>
      </c>
      <c r="C283" s="197">
        <v>5409</v>
      </c>
    </row>
    <row r="284" spans="1:3" s="187" customFormat="1" ht="13.5">
      <c r="A284" s="195">
        <v>21011</v>
      </c>
      <c r="B284" s="196" t="s">
        <v>1972</v>
      </c>
      <c r="C284" s="197">
        <f>SUM(C285:C287)</f>
        <v>16937</v>
      </c>
    </row>
    <row r="285" spans="1:3" s="187" customFormat="1" ht="13.5">
      <c r="A285" s="195">
        <v>2101101</v>
      </c>
      <c r="B285" s="196" t="s">
        <v>1973</v>
      </c>
      <c r="C285" s="197">
        <v>4103</v>
      </c>
    </row>
    <row r="286" spans="1:3" s="187" customFormat="1" ht="13.5">
      <c r="A286" s="195">
        <v>2101102</v>
      </c>
      <c r="B286" s="196" t="s">
        <v>1974</v>
      </c>
      <c r="C286" s="197">
        <v>8830</v>
      </c>
    </row>
    <row r="287" spans="1:3" s="187" customFormat="1" ht="13.5">
      <c r="A287" s="195">
        <v>2101199</v>
      </c>
      <c r="B287" s="196" t="s">
        <v>1975</v>
      </c>
      <c r="C287" s="197">
        <v>4004</v>
      </c>
    </row>
    <row r="288" spans="1:3" s="187" customFormat="1" ht="13.5">
      <c r="A288" s="195">
        <v>21012</v>
      </c>
      <c r="B288" s="196" t="s">
        <v>1976</v>
      </c>
      <c r="C288" s="197">
        <f aca="true" t="shared" si="0" ref="C288:C292">C289</f>
        <v>2485</v>
      </c>
    </row>
    <row r="289" spans="1:3" s="187" customFormat="1" ht="13.5">
      <c r="A289" s="195">
        <v>2101202</v>
      </c>
      <c r="B289" s="196" t="s">
        <v>1977</v>
      </c>
      <c r="C289" s="197">
        <v>2485</v>
      </c>
    </row>
    <row r="290" spans="1:3" s="187" customFormat="1" ht="13.5">
      <c r="A290" s="195">
        <v>21013</v>
      </c>
      <c r="B290" s="196" t="s">
        <v>1978</v>
      </c>
      <c r="C290" s="197">
        <f t="shared" si="0"/>
        <v>2996</v>
      </c>
    </row>
    <row r="291" spans="1:3" s="187" customFormat="1" ht="13.5">
      <c r="A291" s="195">
        <v>2101301</v>
      </c>
      <c r="B291" s="196" t="s">
        <v>1979</v>
      </c>
      <c r="C291" s="197">
        <v>2996</v>
      </c>
    </row>
    <row r="292" spans="1:3" s="187" customFormat="1" ht="13.5">
      <c r="A292" s="195">
        <v>21014</v>
      </c>
      <c r="B292" s="196" t="s">
        <v>1980</v>
      </c>
      <c r="C292" s="197">
        <f t="shared" si="0"/>
        <v>512</v>
      </c>
    </row>
    <row r="293" spans="1:3" s="187" customFormat="1" ht="13.5">
      <c r="A293" s="195">
        <v>2101401</v>
      </c>
      <c r="B293" s="196" t="s">
        <v>1981</v>
      </c>
      <c r="C293" s="197">
        <v>512</v>
      </c>
    </row>
    <row r="294" spans="1:3" s="187" customFormat="1" ht="13.5">
      <c r="A294" s="195">
        <v>21015</v>
      </c>
      <c r="B294" s="196" t="s">
        <v>1982</v>
      </c>
      <c r="C294" s="197">
        <f>SUM(C295:C300)</f>
        <v>1160</v>
      </c>
    </row>
    <row r="295" spans="1:3" s="187" customFormat="1" ht="13.5">
      <c r="A295" s="195">
        <v>2101501</v>
      </c>
      <c r="B295" s="196" t="s">
        <v>1765</v>
      </c>
      <c r="C295" s="197">
        <v>519</v>
      </c>
    </row>
    <row r="296" spans="1:3" s="187" customFormat="1" ht="13.5">
      <c r="A296" s="195">
        <v>2101502</v>
      </c>
      <c r="B296" s="196" t="s">
        <v>1766</v>
      </c>
      <c r="C296" s="197">
        <v>155</v>
      </c>
    </row>
    <row r="297" spans="1:3" s="187" customFormat="1" ht="13.5">
      <c r="A297" s="195">
        <v>2101505</v>
      </c>
      <c r="B297" s="196" t="s">
        <v>1983</v>
      </c>
      <c r="C297" s="197">
        <v>268</v>
      </c>
    </row>
    <row r="298" spans="1:3" s="187" customFormat="1" ht="13.5">
      <c r="A298" s="195">
        <v>2101506</v>
      </c>
      <c r="B298" s="196" t="s">
        <v>1984</v>
      </c>
      <c r="C298" s="197">
        <v>75</v>
      </c>
    </row>
    <row r="299" spans="1:3" s="187" customFormat="1" ht="13.5">
      <c r="A299" s="195">
        <v>2101550</v>
      </c>
      <c r="B299" s="196" t="s">
        <v>1767</v>
      </c>
      <c r="C299" s="197">
        <v>59</v>
      </c>
    </row>
    <row r="300" spans="1:3" s="187" customFormat="1" ht="13.5">
      <c r="A300" s="195">
        <v>2101599</v>
      </c>
      <c r="B300" s="196" t="s">
        <v>1985</v>
      </c>
      <c r="C300" s="197">
        <v>84</v>
      </c>
    </row>
    <row r="301" spans="1:3" s="187" customFormat="1" ht="13.5">
      <c r="A301" s="195">
        <v>21016</v>
      </c>
      <c r="B301" s="196" t="s">
        <v>1986</v>
      </c>
      <c r="C301" s="197">
        <f aca="true" t="shared" si="1" ref="C301:C305">C302</f>
        <v>49</v>
      </c>
    </row>
    <row r="302" spans="1:3" s="187" customFormat="1" ht="13.5">
      <c r="A302" s="195">
        <v>2101601</v>
      </c>
      <c r="B302" s="196" t="s">
        <v>1987</v>
      </c>
      <c r="C302" s="197">
        <v>49</v>
      </c>
    </row>
    <row r="303" spans="1:3" s="187" customFormat="1" ht="13.5">
      <c r="A303" s="195">
        <v>21017</v>
      </c>
      <c r="B303" s="209" t="s">
        <v>1988</v>
      </c>
      <c r="C303" s="197">
        <f t="shared" si="1"/>
        <v>154</v>
      </c>
    </row>
    <row r="304" spans="1:3" s="187" customFormat="1" ht="13.5">
      <c r="A304" s="195">
        <v>2101704</v>
      </c>
      <c r="B304" s="209" t="s">
        <v>1968</v>
      </c>
      <c r="C304" s="197">
        <v>154</v>
      </c>
    </row>
    <row r="305" spans="1:3" s="187" customFormat="1" ht="13.5">
      <c r="A305" s="210">
        <v>21099</v>
      </c>
      <c r="B305" s="201" t="s">
        <v>1989</v>
      </c>
      <c r="C305" s="211">
        <f t="shared" si="1"/>
        <v>154</v>
      </c>
    </row>
    <row r="306" spans="1:3" s="187" customFormat="1" ht="13.5">
      <c r="A306" s="195">
        <v>2109999</v>
      </c>
      <c r="B306" s="201" t="s">
        <v>1990</v>
      </c>
      <c r="C306" s="197">
        <v>154</v>
      </c>
    </row>
    <row r="307" spans="1:3" s="187" customFormat="1" ht="13.5">
      <c r="A307" s="195">
        <v>211</v>
      </c>
      <c r="B307" s="212" t="s">
        <v>1991</v>
      </c>
      <c r="C307" s="197">
        <f>C308+C311+C317+C321+C325+C327</f>
        <v>25564</v>
      </c>
    </row>
    <row r="308" spans="1:3" s="187" customFormat="1" ht="13.5">
      <c r="A308" s="195">
        <v>21101</v>
      </c>
      <c r="B308" s="212" t="s">
        <v>1992</v>
      </c>
      <c r="C308" s="197">
        <f>SUM(C309:C310)</f>
        <v>9922</v>
      </c>
    </row>
    <row r="309" spans="1:3" s="187" customFormat="1" ht="13.5">
      <c r="A309" s="195">
        <v>2110101</v>
      </c>
      <c r="B309" s="212" t="s">
        <v>1765</v>
      </c>
      <c r="C309" s="197">
        <v>5550</v>
      </c>
    </row>
    <row r="310" spans="1:3" s="187" customFormat="1" ht="13.5">
      <c r="A310" s="195">
        <v>2110199</v>
      </c>
      <c r="B310" s="212" t="s">
        <v>1993</v>
      </c>
      <c r="C310" s="197">
        <v>4372</v>
      </c>
    </row>
    <row r="311" spans="1:3" s="187" customFormat="1" ht="13.5">
      <c r="A311" s="195">
        <v>21103</v>
      </c>
      <c r="B311" s="212" t="s">
        <v>1994</v>
      </c>
      <c r="C311" s="197">
        <f>SUM(C312:C316)</f>
        <v>8988</v>
      </c>
    </row>
    <row r="312" spans="1:3" s="187" customFormat="1" ht="13.5">
      <c r="A312" s="195">
        <v>2110301</v>
      </c>
      <c r="B312" s="212" t="s">
        <v>1995</v>
      </c>
      <c r="C312" s="197">
        <f>1157+932</f>
        <v>2089</v>
      </c>
    </row>
    <row r="313" spans="1:3" s="187" customFormat="1" ht="13.5">
      <c r="A313" s="195">
        <v>2110302</v>
      </c>
      <c r="B313" s="212" t="s">
        <v>1996</v>
      </c>
      <c r="C313" s="197">
        <f>1896+3000</f>
        <v>4896</v>
      </c>
    </row>
    <row r="314" spans="1:3" s="187" customFormat="1" ht="13.5">
      <c r="A314" s="195">
        <v>2110304</v>
      </c>
      <c r="B314" s="212" t="s">
        <v>1997</v>
      </c>
      <c r="C314" s="197">
        <v>783</v>
      </c>
    </row>
    <row r="315" spans="1:3" s="187" customFormat="1" ht="13.5">
      <c r="A315" s="195">
        <v>2110307</v>
      </c>
      <c r="B315" s="209" t="s">
        <v>1998</v>
      </c>
      <c r="C315" s="197">
        <v>184</v>
      </c>
    </row>
    <row r="316" spans="1:3" s="187" customFormat="1" ht="13.5">
      <c r="A316" s="210">
        <v>2110399</v>
      </c>
      <c r="B316" s="201" t="s">
        <v>1999</v>
      </c>
      <c r="C316" s="197">
        <v>1036</v>
      </c>
    </row>
    <row r="317" spans="1:3" s="187" customFormat="1" ht="13.5">
      <c r="A317" s="195">
        <v>21104</v>
      </c>
      <c r="B317" s="212" t="s">
        <v>2000</v>
      </c>
      <c r="C317" s="197">
        <f>SUM(C318:C320)</f>
        <v>2527</v>
      </c>
    </row>
    <row r="318" spans="1:3" s="187" customFormat="1" ht="13.5">
      <c r="A318" s="195">
        <v>2110401</v>
      </c>
      <c r="B318" s="212" t="s">
        <v>2001</v>
      </c>
      <c r="C318" s="197">
        <v>245</v>
      </c>
    </row>
    <row r="319" spans="1:3" s="187" customFormat="1" ht="13.5">
      <c r="A319" s="195">
        <v>2110402</v>
      </c>
      <c r="B319" s="212" t="s">
        <v>2002</v>
      </c>
      <c r="C319" s="197">
        <v>145</v>
      </c>
    </row>
    <row r="320" spans="1:3" s="187" customFormat="1" ht="13.5">
      <c r="A320" s="195">
        <v>2110406</v>
      </c>
      <c r="B320" s="212" t="s">
        <v>2003</v>
      </c>
      <c r="C320" s="197">
        <f>137+2000</f>
        <v>2137</v>
      </c>
    </row>
    <row r="321" spans="1:3" s="187" customFormat="1" ht="13.5">
      <c r="A321" s="195">
        <v>21105</v>
      </c>
      <c r="B321" s="212" t="s">
        <v>2004</v>
      </c>
      <c r="C321" s="197">
        <f>SUM(C322:C324)</f>
        <v>491</v>
      </c>
    </row>
    <row r="322" spans="1:3" s="187" customFormat="1" ht="13.5">
      <c r="A322" s="195">
        <v>2110501</v>
      </c>
      <c r="B322" s="212" t="s">
        <v>2005</v>
      </c>
      <c r="C322" s="197">
        <v>206</v>
      </c>
    </row>
    <row r="323" spans="1:3" s="187" customFormat="1" ht="13.5">
      <c r="A323" s="195">
        <v>2110502</v>
      </c>
      <c r="B323" s="212" t="s">
        <v>2006</v>
      </c>
      <c r="C323" s="197">
        <v>182</v>
      </c>
    </row>
    <row r="324" spans="1:3" s="187" customFormat="1" ht="13.5">
      <c r="A324" s="195">
        <v>2110599</v>
      </c>
      <c r="B324" s="212" t="s">
        <v>2007</v>
      </c>
      <c r="C324" s="197">
        <v>103</v>
      </c>
    </row>
    <row r="325" spans="1:3" s="187" customFormat="1" ht="13.5">
      <c r="A325" s="195">
        <v>21110</v>
      </c>
      <c r="B325" s="212" t="s">
        <v>2008</v>
      </c>
      <c r="C325" s="197">
        <f>C326</f>
        <v>535</v>
      </c>
    </row>
    <row r="326" spans="1:3" s="187" customFormat="1" ht="13.5">
      <c r="A326" s="195">
        <v>2111001</v>
      </c>
      <c r="B326" s="212" t="s">
        <v>2009</v>
      </c>
      <c r="C326" s="197">
        <v>535</v>
      </c>
    </row>
    <row r="327" spans="1:3" s="187" customFormat="1" ht="13.5">
      <c r="A327" s="195">
        <v>21199</v>
      </c>
      <c r="B327" s="212" t="s">
        <v>2010</v>
      </c>
      <c r="C327" s="197">
        <f>C328</f>
        <v>3101</v>
      </c>
    </row>
    <row r="328" spans="1:3" s="187" customFormat="1" ht="13.5">
      <c r="A328" s="195">
        <v>2119999</v>
      </c>
      <c r="B328" s="212" t="s">
        <v>2011</v>
      </c>
      <c r="C328" s="197">
        <f>5568-2467</f>
        <v>3101</v>
      </c>
    </row>
    <row r="329" spans="1:3" s="187" customFormat="1" ht="13.5">
      <c r="A329" s="195">
        <v>212</v>
      </c>
      <c r="B329" s="212" t="s">
        <v>2012</v>
      </c>
      <c r="C329" s="197">
        <f>C330+C335+C338+C340</f>
        <v>8738</v>
      </c>
    </row>
    <row r="330" spans="1:3" s="187" customFormat="1" ht="13.5">
      <c r="A330" s="195">
        <v>21201</v>
      </c>
      <c r="B330" s="212" t="s">
        <v>2013</v>
      </c>
      <c r="C330" s="197">
        <f>SUM(C331:C334)</f>
        <v>6530</v>
      </c>
    </row>
    <row r="331" spans="1:3" s="187" customFormat="1" ht="13.5">
      <c r="A331" s="195">
        <v>2120101</v>
      </c>
      <c r="B331" s="212" t="s">
        <v>1765</v>
      </c>
      <c r="C331" s="197">
        <v>1820</v>
      </c>
    </row>
    <row r="332" spans="1:3" s="187" customFormat="1" ht="13.5">
      <c r="A332" s="195">
        <v>2120102</v>
      </c>
      <c r="B332" s="212" t="s">
        <v>1766</v>
      </c>
      <c r="C332" s="197">
        <v>907</v>
      </c>
    </row>
    <row r="333" spans="1:3" s="187" customFormat="1" ht="13.5">
      <c r="A333" s="195">
        <v>2120106</v>
      </c>
      <c r="B333" s="212" t="s">
        <v>2014</v>
      </c>
      <c r="C333" s="197">
        <v>324</v>
      </c>
    </row>
    <row r="334" spans="1:3" s="187" customFormat="1" ht="13.5">
      <c r="A334" s="195">
        <v>2120199</v>
      </c>
      <c r="B334" s="212" t="s">
        <v>2015</v>
      </c>
      <c r="C334" s="197">
        <v>3479</v>
      </c>
    </row>
    <row r="335" spans="1:3" s="187" customFormat="1" ht="13.5">
      <c r="A335" s="195">
        <v>21203</v>
      </c>
      <c r="B335" s="212" t="s">
        <v>2016</v>
      </c>
      <c r="C335" s="197">
        <f>SUM(C336:C337)</f>
        <v>0</v>
      </c>
    </row>
    <row r="336" spans="1:3" s="187" customFormat="1" ht="13.5">
      <c r="A336" s="195">
        <v>2120303</v>
      </c>
      <c r="B336" s="212" t="s">
        <v>2017</v>
      </c>
      <c r="C336" s="197">
        <v>0</v>
      </c>
    </row>
    <row r="337" spans="1:3" s="187" customFormat="1" ht="13.5">
      <c r="A337" s="195">
        <v>2120399</v>
      </c>
      <c r="B337" s="212" t="s">
        <v>2018</v>
      </c>
      <c r="C337" s="197">
        <v>0</v>
      </c>
    </row>
    <row r="338" spans="1:3" s="187" customFormat="1" ht="13.5">
      <c r="A338" s="195">
        <v>21205</v>
      </c>
      <c r="B338" s="212" t="s">
        <v>2019</v>
      </c>
      <c r="C338" s="197">
        <f>C339</f>
        <v>1280</v>
      </c>
    </row>
    <row r="339" spans="1:3" s="187" customFormat="1" ht="13.5">
      <c r="A339" s="195">
        <v>2120501</v>
      </c>
      <c r="B339" s="212" t="s">
        <v>2020</v>
      </c>
      <c r="C339" s="197">
        <v>1280</v>
      </c>
    </row>
    <row r="340" spans="1:3" s="187" customFormat="1" ht="13.5">
      <c r="A340" s="195">
        <v>21299</v>
      </c>
      <c r="B340" s="213" t="s">
        <v>2021</v>
      </c>
      <c r="C340" s="197">
        <f>C341</f>
        <v>928</v>
      </c>
    </row>
    <row r="341" spans="1:3" s="187" customFormat="1" ht="13.5">
      <c r="A341" s="195">
        <v>2129999</v>
      </c>
      <c r="B341" s="201" t="s">
        <v>2022</v>
      </c>
      <c r="C341" s="197">
        <v>928</v>
      </c>
    </row>
    <row r="342" spans="1:3" s="187" customFormat="1" ht="13.5">
      <c r="A342" s="195">
        <v>213</v>
      </c>
      <c r="B342" s="212" t="s">
        <v>2023</v>
      </c>
      <c r="C342" s="197">
        <f>C343+C364+C375+C387+C395+C399+C402</f>
        <v>178596</v>
      </c>
    </row>
    <row r="343" spans="1:3" s="187" customFormat="1" ht="13.5">
      <c r="A343" s="195">
        <v>21301</v>
      </c>
      <c r="B343" s="212" t="s">
        <v>2024</v>
      </c>
      <c r="C343" s="197">
        <f>SUM(C344:C363)</f>
        <v>57753</v>
      </c>
    </row>
    <row r="344" spans="1:3" s="187" customFormat="1" ht="13.5">
      <c r="A344" s="195">
        <v>2130101</v>
      </c>
      <c r="B344" s="212" t="s">
        <v>1765</v>
      </c>
      <c r="C344" s="197">
        <v>1681</v>
      </c>
    </row>
    <row r="345" spans="1:3" s="187" customFormat="1" ht="13.5">
      <c r="A345" s="195">
        <v>2130102</v>
      </c>
      <c r="B345" s="212" t="s">
        <v>1766</v>
      </c>
      <c r="C345" s="197">
        <v>33</v>
      </c>
    </row>
    <row r="346" spans="1:3" s="187" customFormat="1" ht="13.5">
      <c r="A346" s="195">
        <v>2130103</v>
      </c>
      <c r="B346" s="212" t="s">
        <v>1770</v>
      </c>
      <c r="C346" s="197">
        <v>46</v>
      </c>
    </row>
    <row r="347" spans="1:3" s="187" customFormat="1" ht="13.5">
      <c r="A347" s="195">
        <v>2130104</v>
      </c>
      <c r="B347" s="212" t="s">
        <v>1767</v>
      </c>
      <c r="C347" s="197">
        <v>10898</v>
      </c>
    </row>
    <row r="348" spans="1:3" s="187" customFormat="1" ht="13.5">
      <c r="A348" s="195">
        <v>2130106</v>
      </c>
      <c r="B348" s="212" t="s">
        <v>2025</v>
      </c>
      <c r="C348" s="197">
        <v>4424</v>
      </c>
    </row>
    <row r="349" spans="1:3" s="187" customFormat="1" ht="13.5">
      <c r="A349" s="195">
        <v>2130108</v>
      </c>
      <c r="B349" s="212" t="s">
        <v>2026</v>
      </c>
      <c r="C349" s="197">
        <v>801</v>
      </c>
    </row>
    <row r="350" spans="1:3" s="187" customFormat="1" ht="13.5">
      <c r="A350" s="195">
        <v>2130109</v>
      </c>
      <c r="B350" s="212" t="s">
        <v>2027</v>
      </c>
      <c r="C350" s="197">
        <v>5</v>
      </c>
    </row>
    <row r="351" spans="1:3" s="187" customFormat="1" ht="13.5">
      <c r="A351" s="195">
        <v>2130110</v>
      </c>
      <c r="B351" s="212" t="s">
        <v>2028</v>
      </c>
      <c r="C351" s="197">
        <v>1148</v>
      </c>
    </row>
    <row r="352" spans="1:3" s="187" customFormat="1" ht="13.5">
      <c r="A352" s="195">
        <v>2130112</v>
      </c>
      <c r="B352" s="212" t="s">
        <v>2029</v>
      </c>
      <c r="C352" s="197">
        <v>53</v>
      </c>
    </row>
    <row r="353" spans="1:3" s="187" customFormat="1" ht="13.5">
      <c r="A353" s="195">
        <v>2130119</v>
      </c>
      <c r="B353" s="212" t="s">
        <v>2030</v>
      </c>
      <c r="C353" s="197">
        <v>51</v>
      </c>
    </row>
    <row r="354" spans="1:3" s="187" customFormat="1" ht="13.5">
      <c r="A354" s="195">
        <v>2130120</v>
      </c>
      <c r="B354" s="212" t="s">
        <v>2031</v>
      </c>
      <c r="C354" s="197">
        <v>1</v>
      </c>
    </row>
    <row r="355" spans="1:3" s="187" customFormat="1" ht="13.5">
      <c r="A355" s="195">
        <v>2130122</v>
      </c>
      <c r="B355" s="212" t="s">
        <v>2032</v>
      </c>
      <c r="C355" s="197">
        <v>18631</v>
      </c>
    </row>
    <row r="356" spans="1:3" s="187" customFormat="1" ht="13.5">
      <c r="A356" s="195">
        <v>2130124</v>
      </c>
      <c r="B356" s="212" t="s">
        <v>2033</v>
      </c>
      <c r="C356" s="197">
        <v>1340</v>
      </c>
    </row>
    <row r="357" spans="1:3" s="187" customFormat="1" ht="13.5">
      <c r="A357" s="195">
        <v>2130125</v>
      </c>
      <c r="B357" s="212" t="s">
        <v>2034</v>
      </c>
      <c r="C357" s="197">
        <v>480</v>
      </c>
    </row>
    <row r="358" spans="1:3" s="187" customFormat="1" ht="13.5">
      <c r="A358" s="195">
        <v>2130126</v>
      </c>
      <c r="B358" s="212" t="s">
        <v>2035</v>
      </c>
      <c r="C358" s="197">
        <v>887</v>
      </c>
    </row>
    <row r="359" spans="1:3" s="187" customFormat="1" ht="13.5">
      <c r="A359" s="195">
        <v>2130135</v>
      </c>
      <c r="B359" s="212" t="s">
        <v>2036</v>
      </c>
      <c r="C359" s="197">
        <v>1710</v>
      </c>
    </row>
    <row r="360" spans="1:3" s="187" customFormat="1" ht="13.5">
      <c r="A360" s="195">
        <v>2130142</v>
      </c>
      <c r="B360" s="212" t="s">
        <v>2037</v>
      </c>
      <c r="C360" s="197">
        <v>2459</v>
      </c>
    </row>
    <row r="361" spans="1:3" s="187" customFormat="1" ht="13.5">
      <c r="A361" s="195">
        <v>2130148</v>
      </c>
      <c r="B361" s="212" t="s">
        <v>2038</v>
      </c>
      <c r="C361" s="197">
        <v>531</v>
      </c>
    </row>
    <row r="362" spans="1:3" s="187" customFormat="1" ht="13.5">
      <c r="A362" s="195">
        <v>2130153</v>
      </c>
      <c r="B362" s="212" t="s">
        <v>2039</v>
      </c>
      <c r="C362" s="197">
        <v>11780</v>
      </c>
    </row>
    <row r="363" spans="1:3" s="187" customFormat="1" ht="13.5">
      <c r="A363" s="195">
        <v>2130199</v>
      </c>
      <c r="B363" s="212" t="s">
        <v>2040</v>
      </c>
      <c r="C363" s="197">
        <f>795-1</f>
        <v>794</v>
      </c>
    </row>
    <row r="364" spans="1:3" s="187" customFormat="1" ht="13.5">
      <c r="A364" s="195">
        <v>21302</v>
      </c>
      <c r="B364" s="212" t="s">
        <v>2041</v>
      </c>
      <c r="C364" s="197">
        <f>SUM(C365:C374)</f>
        <v>17871</v>
      </c>
    </row>
    <row r="365" spans="1:3" s="187" customFormat="1" ht="13.5">
      <c r="A365" s="195">
        <v>2130201</v>
      </c>
      <c r="B365" s="212" t="s">
        <v>1765</v>
      </c>
      <c r="C365" s="197">
        <v>536</v>
      </c>
    </row>
    <row r="366" spans="1:3" s="187" customFormat="1" ht="13.5">
      <c r="A366" s="195">
        <v>2130202</v>
      </c>
      <c r="B366" s="212" t="s">
        <v>1766</v>
      </c>
      <c r="C366" s="197">
        <v>10</v>
      </c>
    </row>
    <row r="367" spans="1:3" s="187" customFormat="1" ht="13.5">
      <c r="A367" s="195">
        <v>2130204</v>
      </c>
      <c r="B367" s="212" t="s">
        <v>2042</v>
      </c>
      <c r="C367" s="197">
        <v>1072</v>
      </c>
    </row>
    <row r="368" spans="1:3" s="187" customFormat="1" ht="13.5">
      <c r="A368" s="195">
        <v>2130205</v>
      </c>
      <c r="B368" s="212" t="s">
        <v>2043</v>
      </c>
      <c r="C368" s="197">
        <v>11112</v>
      </c>
    </row>
    <row r="369" spans="1:3" s="187" customFormat="1" ht="13.5">
      <c r="A369" s="195">
        <v>2130207</v>
      </c>
      <c r="B369" s="212" t="s">
        <v>2044</v>
      </c>
      <c r="C369" s="197">
        <v>281</v>
      </c>
    </row>
    <row r="370" spans="1:3" s="187" customFormat="1" ht="13.5">
      <c r="A370" s="195">
        <v>2130209</v>
      </c>
      <c r="B370" s="212" t="s">
        <v>2045</v>
      </c>
      <c r="C370" s="197">
        <v>529</v>
      </c>
    </row>
    <row r="371" spans="1:3" s="187" customFormat="1" ht="13.5">
      <c r="A371" s="195">
        <v>2130211</v>
      </c>
      <c r="B371" s="212" t="s">
        <v>2046</v>
      </c>
      <c r="C371" s="197">
        <v>23</v>
      </c>
    </row>
    <row r="372" spans="1:3" s="187" customFormat="1" ht="13.5">
      <c r="A372" s="195">
        <v>2130226</v>
      </c>
      <c r="B372" s="212" t="s">
        <v>2047</v>
      </c>
      <c r="C372" s="197">
        <v>15</v>
      </c>
    </row>
    <row r="373" spans="1:3" s="187" customFormat="1" ht="13.5">
      <c r="A373" s="195">
        <v>2130234</v>
      </c>
      <c r="B373" s="212" t="s">
        <v>2048</v>
      </c>
      <c r="C373" s="197">
        <v>1081</v>
      </c>
    </row>
    <row r="374" spans="1:3" s="187" customFormat="1" ht="13.5">
      <c r="A374" s="195">
        <v>2130238</v>
      </c>
      <c r="B374" s="212" t="s">
        <v>2049</v>
      </c>
      <c r="C374" s="197">
        <v>3212</v>
      </c>
    </row>
    <row r="375" spans="1:3" s="187" customFormat="1" ht="13.5">
      <c r="A375" s="195">
        <v>21303</v>
      </c>
      <c r="B375" s="212" t="s">
        <v>2050</v>
      </c>
      <c r="C375" s="197">
        <f>SUM(C376:C386)</f>
        <v>57073</v>
      </c>
    </row>
    <row r="376" spans="1:3" s="187" customFormat="1" ht="13.5">
      <c r="A376" s="195">
        <v>2130301</v>
      </c>
      <c r="B376" s="212" t="s">
        <v>1765</v>
      </c>
      <c r="C376" s="197">
        <f>VLOOKUP(A376,'[2]年初预算表5'!$B$370:$E$444,4,0)</f>
        <v>646</v>
      </c>
    </row>
    <row r="377" spans="1:3" s="187" customFormat="1" ht="13.5">
      <c r="A377" s="195">
        <v>2130302</v>
      </c>
      <c r="B377" s="212" t="s">
        <v>1766</v>
      </c>
      <c r="C377" s="197">
        <v>72</v>
      </c>
    </row>
    <row r="378" spans="1:3" s="187" customFormat="1" ht="13.5">
      <c r="A378" s="195">
        <v>2130305</v>
      </c>
      <c r="B378" s="212" t="s">
        <v>2051</v>
      </c>
      <c r="C378" s="197">
        <v>34784</v>
      </c>
    </row>
    <row r="379" spans="1:3" s="187" customFormat="1" ht="13.5">
      <c r="A379" s="195">
        <v>2130306</v>
      </c>
      <c r="B379" s="212" t="s">
        <v>2052</v>
      </c>
      <c r="C379" s="197">
        <v>15158</v>
      </c>
    </row>
    <row r="380" spans="1:3" s="187" customFormat="1" ht="13.5">
      <c r="A380" s="195">
        <v>2130310</v>
      </c>
      <c r="B380" s="212" t="s">
        <v>2053</v>
      </c>
      <c r="C380" s="197">
        <v>1002</v>
      </c>
    </row>
    <row r="381" spans="1:3" s="187" customFormat="1" ht="13.5">
      <c r="A381" s="195">
        <v>2130311</v>
      </c>
      <c r="B381" s="212" t="s">
        <v>2054</v>
      </c>
      <c r="C381" s="197">
        <v>15</v>
      </c>
    </row>
    <row r="382" spans="1:3" s="187" customFormat="1" ht="13.5">
      <c r="A382" s="195">
        <v>2130313</v>
      </c>
      <c r="B382" s="212" t="s">
        <v>2055</v>
      </c>
      <c r="C382" s="197">
        <v>510</v>
      </c>
    </row>
    <row r="383" spans="1:3" s="187" customFormat="1" ht="13.5">
      <c r="A383" s="195">
        <v>2130314</v>
      </c>
      <c r="B383" s="212" t="s">
        <v>2056</v>
      </c>
      <c r="C383" s="197">
        <v>43</v>
      </c>
    </row>
    <row r="384" spans="1:3" s="187" customFormat="1" ht="13.5">
      <c r="A384" s="195">
        <v>2130316</v>
      </c>
      <c r="B384" s="212" t="s">
        <v>2057</v>
      </c>
      <c r="C384" s="197">
        <v>4052</v>
      </c>
    </row>
    <row r="385" spans="1:3" s="187" customFormat="1" ht="13.5">
      <c r="A385" s="195">
        <v>2130335</v>
      </c>
      <c r="B385" s="212" t="s">
        <v>2058</v>
      </c>
      <c r="C385" s="197">
        <v>30</v>
      </c>
    </row>
    <row r="386" spans="1:3" s="187" customFormat="1" ht="13.5">
      <c r="A386" s="195">
        <v>2130399</v>
      </c>
      <c r="B386" s="212" t="s">
        <v>2059</v>
      </c>
      <c r="C386" s="197">
        <v>761</v>
      </c>
    </row>
    <row r="387" spans="1:3" s="187" customFormat="1" ht="13.5">
      <c r="A387" s="195">
        <v>21305</v>
      </c>
      <c r="B387" s="212" t="s">
        <v>2060</v>
      </c>
      <c r="C387" s="197">
        <f>SUM(C388:C394)</f>
        <v>16414</v>
      </c>
    </row>
    <row r="388" spans="1:3" s="187" customFormat="1" ht="13.5">
      <c r="A388" s="195">
        <v>2130501</v>
      </c>
      <c r="B388" s="212" t="s">
        <v>1765</v>
      </c>
      <c r="C388" s="197">
        <v>188</v>
      </c>
    </row>
    <row r="389" spans="1:3" s="187" customFormat="1" ht="13.5">
      <c r="A389" s="195">
        <v>2130502</v>
      </c>
      <c r="B389" s="212" t="s">
        <v>1766</v>
      </c>
      <c r="C389" s="197">
        <v>1</v>
      </c>
    </row>
    <row r="390" spans="1:3" s="187" customFormat="1" ht="13.5">
      <c r="A390" s="195">
        <v>2130504</v>
      </c>
      <c r="B390" s="212" t="s">
        <v>2061</v>
      </c>
      <c r="C390" s="197">
        <v>3926</v>
      </c>
    </row>
    <row r="391" spans="1:3" s="187" customFormat="1" ht="13.5">
      <c r="A391" s="195">
        <v>2130505</v>
      </c>
      <c r="B391" s="212" t="s">
        <v>2062</v>
      </c>
      <c r="C391" s="197">
        <v>62</v>
      </c>
    </row>
    <row r="392" spans="1:3" s="187" customFormat="1" ht="13.5">
      <c r="A392" s="195">
        <v>2130506</v>
      </c>
      <c r="B392" s="212" t="s">
        <v>2063</v>
      </c>
      <c r="C392" s="197">
        <v>4</v>
      </c>
    </row>
    <row r="393" spans="1:3" s="187" customFormat="1" ht="13.5">
      <c r="A393" s="195">
        <v>2130550</v>
      </c>
      <c r="B393" s="212" t="s">
        <v>1767</v>
      </c>
      <c r="C393" s="197">
        <v>178</v>
      </c>
    </row>
    <row r="394" spans="1:3" s="187" customFormat="1" ht="13.5">
      <c r="A394" s="195">
        <v>2130599</v>
      </c>
      <c r="B394" s="212" t="s">
        <v>2064</v>
      </c>
      <c r="C394" s="197">
        <v>12055</v>
      </c>
    </row>
    <row r="395" spans="1:3" s="187" customFormat="1" ht="13.5">
      <c r="A395" s="195">
        <v>21307</v>
      </c>
      <c r="B395" s="212" t="s">
        <v>2065</v>
      </c>
      <c r="C395" s="197">
        <f>SUM(C396:C398)</f>
        <v>23614</v>
      </c>
    </row>
    <row r="396" spans="1:3" s="187" customFormat="1" ht="13.5">
      <c r="A396" s="195">
        <v>2130701</v>
      </c>
      <c r="B396" s="212" t="s">
        <v>2066</v>
      </c>
      <c r="C396" s="197">
        <v>10890</v>
      </c>
    </row>
    <row r="397" spans="1:3" s="187" customFormat="1" ht="13.5">
      <c r="A397" s="195">
        <v>2130705</v>
      </c>
      <c r="B397" s="212" t="s">
        <v>2067</v>
      </c>
      <c r="C397" s="197">
        <v>12699</v>
      </c>
    </row>
    <row r="398" spans="1:3" s="187" customFormat="1" ht="13.5">
      <c r="A398" s="195">
        <v>2130706</v>
      </c>
      <c r="B398" s="212" t="s">
        <v>2068</v>
      </c>
      <c r="C398" s="197">
        <v>25</v>
      </c>
    </row>
    <row r="399" spans="1:3" s="187" customFormat="1" ht="13.5">
      <c r="A399" s="195">
        <v>21308</v>
      </c>
      <c r="B399" s="212" t="s">
        <v>2069</v>
      </c>
      <c r="C399" s="197">
        <f>SUM(C400:C401)</f>
        <v>5844</v>
      </c>
    </row>
    <row r="400" spans="1:3" s="187" customFormat="1" ht="13.5">
      <c r="A400" s="195">
        <v>2130803</v>
      </c>
      <c r="B400" s="212" t="s">
        <v>2070</v>
      </c>
      <c r="C400" s="197">
        <v>5275</v>
      </c>
    </row>
    <row r="401" spans="1:3" s="187" customFormat="1" ht="13.5">
      <c r="A401" s="195">
        <v>2130804</v>
      </c>
      <c r="B401" s="212" t="s">
        <v>2071</v>
      </c>
      <c r="C401" s="197">
        <v>569</v>
      </c>
    </row>
    <row r="402" spans="1:3" s="187" customFormat="1" ht="13.5">
      <c r="A402" s="195">
        <v>21399</v>
      </c>
      <c r="B402" s="212" t="s">
        <v>2072</v>
      </c>
      <c r="C402" s="197">
        <f>C403</f>
        <v>27</v>
      </c>
    </row>
    <row r="403" spans="1:3" s="187" customFormat="1" ht="13.5">
      <c r="A403" s="195">
        <v>2139999</v>
      </c>
      <c r="B403" s="212" t="s">
        <v>2073</v>
      </c>
      <c r="C403" s="197">
        <v>27</v>
      </c>
    </row>
    <row r="404" spans="1:3" s="187" customFormat="1" ht="13.5">
      <c r="A404" s="195">
        <v>214</v>
      </c>
      <c r="B404" s="212" t="s">
        <v>2074</v>
      </c>
      <c r="C404" s="197">
        <f>C405+C414+C416+C418</f>
        <v>64054</v>
      </c>
    </row>
    <row r="405" spans="1:3" s="187" customFormat="1" ht="13.5">
      <c r="A405" s="195">
        <v>21401</v>
      </c>
      <c r="B405" s="212" t="s">
        <v>2075</v>
      </c>
      <c r="C405" s="197">
        <f>SUM(C406:C413)</f>
        <v>62382</v>
      </c>
    </row>
    <row r="406" spans="1:3" s="187" customFormat="1" ht="13.5">
      <c r="A406" s="195">
        <v>2140101</v>
      </c>
      <c r="B406" s="212" t="s">
        <v>1765</v>
      </c>
      <c r="C406" s="197">
        <v>2242</v>
      </c>
    </row>
    <row r="407" spans="1:3" s="187" customFormat="1" ht="13.5">
      <c r="A407" s="195">
        <v>2140102</v>
      </c>
      <c r="B407" s="212" t="s">
        <v>1766</v>
      </c>
      <c r="C407" s="197">
        <v>90</v>
      </c>
    </row>
    <row r="408" spans="1:3" s="187" customFormat="1" ht="13.5">
      <c r="A408" s="195">
        <v>2140104</v>
      </c>
      <c r="B408" s="212" t="s">
        <v>2076</v>
      </c>
      <c r="C408" s="197">
        <v>38905</v>
      </c>
    </row>
    <row r="409" spans="1:3" s="187" customFormat="1" ht="13.5">
      <c r="A409" s="195">
        <v>2140106</v>
      </c>
      <c r="B409" s="212" t="s">
        <v>2077</v>
      </c>
      <c r="C409" s="197">
        <v>4841</v>
      </c>
    </row>
    <row r="410" spans="1:3" s="187" customFormat="1" ht="13.5">
      <c r="A410" s="195">
        <v>2140112</v>
      </c>
      <c r="B410" s="212" t="s">
        <v>2078</v>
      </c>
      <c r="C410" s="197">
        <v>506</v>
      </c>
    </row>
    <row r="411" spans="1:3" s="187" customFormat="1" ht="13.5">
      <c r="A411" s="195">
        <v>2140122</v>
      </c>
      <c r="B411" s="212" t="s">
        <v>2079</v>
      </c>
      <c r="C411" s="197">
        <v>50</v>
      </c>
    </row>
    <row r="412" spans="1:3" s="187" customFormat="1" ht="13.5">
      <c r="A412" s="195">
        <v>2140136</v>
      </c>
      <c r="B412" s="212" t="s">
        <v>2080</v>
      </c>
      <c r="C412" s="197">
        <v>304</v>
      </c>
    </row>
    <row r="413" spans="1:3" s="187" customFormat="1" ht="13.5">
      <c r="A413" s="195">
        <v>2140199</v>
      </c>
      <c r="B413" s="212" t="s">
        <v>2081</v>
      </c>
      <c r="C413" s="197">
        <v>15444</v>
      </c>
    </row>
    <row r="414" spans="1:3" s="187" customFormat="1" ht="13.5">
      <c r="A414" s="195">
        <v>21403</v>
      </c>
      <c r="B414" s="212" t="s">
        <v>2082</v>
      </c>
      <c r="C414" s="197">
        <f>C415</f>
        <v>0</v>
      </c>
    </row>
    <row r="415" spans="1:3" s="187" customFormat="1" ht="13.5">
      <c r="A415" s="195">
        <v>2140304</v>
      </c>
      <c r="B415" s="212" t="s">
        <v>2083</v>
      </c>
      <c r="C415" s="197">
        <v>0</v>
      </c>
    </row>
    <row r="416" spans="1:3" s="187" customFormat="1" ht="13.5">
      <c r="A416" s="195">
        <v>21405</v>
      </c>
      <c r="B416" s="212" t="s">
        <v>2084</v>
      </c>
      <c r="C416" s="197">
        <f>C417</f>
        <v>53</v>
      </c>
    </row>
    <row r="417" spans="1:3" s="187" customFormat="1" ht="13.5">
      <c r="A417" s="195">
        <v>2140599</v>
      </c>
      <c r="B417" s="212" t="s">
        <v>2085</v>
      </c>
      <c r="C417" s="197">
        <v>53</v>
      </c>
    </row>
    <row r="418" spans="1:3" s="187" customFormat="1" ht="13.5">
      <c r="A418" s="195">
        <v>21499</v>
      </c>
      <c r="B418" s="212" t="s">
        <v>2086</v>
      </c>
      <c r="C418" s="197">
        <f>C419+C420</f>
        <v>1619</v>
      </c>
    </row>
    <row r="419" spans="1:3" s="187" customFormat="1" ht="13.5">
      <c r="A419" s="195">
        <v>2149901</v>
      </c>
      <c r="B419" s="212" t="s">
        <v>2087</v>
      </c>
      <c r="C419" s="197">
        <v>874</v>
      </c>
    </row>
    <row r="420" spans="1:3" s="187" customFormat="1" ht="13.5">
      <c r="A420" s="195">
        <v>2149999</v>
      </c>
      <c r="B420" s="212" t="s">
        <v>2088</v>
      </c>
      <c r="C420" s="197">
        <v>745</v>
      </c>
    </row>
    <row r="421" spans="1:3" s="187" customFormat="1" ht="13.5">
      <c r="A421" s="195">
        <v>215</v>
      </c>
      <c r="B421" s="212" t="s">
        <v>2089</v>
      </c>
      <c r="C421" s="197">
        <f>C422+C424+C426</f>
        <v>38048</v>
      </c>
    </row>
    <row r="422" spans="1:3" s="187" customFormat="1" ht="13.5">
      <c r="A422" s="195">
        <v>21502</v>
      </c>
      <c r="B422" s="212" t="s">
        <v>2090</v>
      </c>
      <c r="C422" s="197">
        <f>C423</f>
        <v>9338</v>
      </c>
    </row>
    <row r="423" spans="1:3" s="187" customFormat="1" ht="13.5">
      <c r="A423" s="195">
        <v>2150299</v>
      </c>
      <c r="B423" s="212" t="s">
        <v>2091</v>
      </c>
      <c r="C423" s="197">
        <f>9338</f>
        <v>9338</v>
      </c>
    </row>
    <row r="424" spans="1:3" s="187" customFormat="1" ht="13.5">
      <c r="A424" s="195">
        <v>21507</v>
      </c>
      <c r="B424" s="212" t="s">
        <v>2092</v>
      </c>
      <c r="C424" s="197">
        <f>C425</f>
        <v>522</v>
      </c>
    </row>
    <row r="425" spans="1:3" s="187" customFormat="1" ht="13.5">
      <c r="A425" s="195">
        <v>2150799</v>
      </c>
      <c r="B425" s="212" t="s">
        <v>2093</v>
      </c>
      <c r="C425" s="197">
        <f>322+200</f>
        <v>522</v>
      </c>
    </row>
    <row r="426" spans="1:3" s="187" customFormat="1" ht="13.5">
      <c r="A426" s="195">
        <v>21508</v>
      </c>
      <c r="B426" s="212" t="s">
        <v>2094</v>
      </c>
      <c r="C426" s="197">
        <f>SUM(C427:C428)</f>
        <v>28188</v>
      </c>
    </row>
    <row r="427" spans="1:3" s="187" customFormat="1" ht="13.5">
      <c r="A427" s="195">
        <v>2150805</v>
      </c>
      <c r="B427" s="212" t="s">
        <v>2095</v>
      </c>
      <c r="C427" s="197">
        <f>409+10000</f>
        <v>10409</v>
      </c>
    </row>
    <row r="428" spans="1:3" s="187" customFormat="1" ht="13.5">
      <c r="A428" s="195">
        <v>2150899</v>
      </c>
      <c r="B428" s="212" t="s">
        <v>2096</v>
      </c>
      <c r="C428" s="197">
        <f>7779+10000</f>
        <v>17779</v>
      </c>
    </row>
    <row r="429" spans="1:3" s="187" customFormat="1" ht="13.5">
      <c r="A429" s="195">
        <v>216</v>
      </c>
      <c r="B429" s="212" t="s">
        <v>2097</v>
      </c>
      <c r="C429" s="197">
        <f>C430+C434+C436</f>
        <v>1862</v>
      </c>
    </row>
    <row r="430" spans="1:3" s="187" customFormat="1" ht="13.5">
      <c r="A430" s="195">
        <v>21602</v>
      </c>
      <c r="B430" s="212" t="s">
        <v>2098</v>
      </c>
      <c r="C430" s="197">
        <f>SUM(C431:C433)</f>
        <v>1652</v>
      </c>
    </row>
    <row r="431" spans="1:3" s="187" customFormat="1" ht="13.5">
      <c r="A431" s="195">
        <v>2160201</v>
      </c>
      <c r="B431" s="212" t="s">
        <v>1765</v>
      </c>
      <c r="C431" s="197">
        <v>229</v>
      </c>
    </row>
    <row r="432" spans="1:3" s="187" customFormat="1" ht="13.5">
      <c r="A432" s="195">
        <v>2160202</v>
      </c>
      <c r="B432" s="212" t="s">
        <v>1766</v>
      </c>
      <c r="C432" s="197">
        <v>1</v>
      </c>
    </row>
    <row r="433" spans="1:3" s="187" customFormat="1" ht="13.5">
      <c r="A433" s="195">
        <v>2160299</v>
      </c>
      <c r="B433" s="212" t="s">
        <v>2099</v>
      </c>
      <c r="C433" s="197">
        <v>1422</v>
      </c>
    </row>
    <row r="434" spans="1:3" s="187" customFormat="1" ht="13.5">
      <c r="A434" s="195">
        <v>21606</v>
      </c>
      <c r="B434" s="212" t="s">
        <v>2100</v>
      </c>
      <c r="C434" s="197">
        <f aca="true" t="shared" si="2" ref="C434:C439">C435</f>
        <v>210</v>
      </c>
    </row>
    <row r="435" spans="1:3" s="187" customFormat="1" ht="13.5">
      <c r="A435" s="195">
        <v>2160699</v>
      </c>
      <c r="B435" s="212" t="s">
        <v>2101</v>
      </c>
      <c r="C435" s="197">
        <v>210</v>
      </c>
    </row>
    <row r="436" spans="1:3" s="187" customFormat="1" ht="13.5">
      <c r="A436" s="195">
        <v>21699</v>
      </c>
      <c r="B436" s="212" t="s">
        <v>2102</v>
      </c>
      <c r="C436" s="197">
        <f t="shared" si="2"/>
        <v>0</v>
      </c>
    </row>
    <row r="437" spans="1:3" s="187" customFormat="1" ht="13.5">
      <c r="A437" s="195">
        <v>2169999</v>
      </c>
      <c r="B437" s="212" t="s">
        <v>2103</v>
      </c>
      <c r="C437" s="197">
        <v>0</v>
      </c>
    </row>
    <row r="438" spans="1:3" s="187" customFormat="1" ht="13.5">
      <c r="A438" s="195">
        <v>217</v>
      </c>
      <c r="B438" s="212" t="s">
        <v>2104</v>
      </c>
      <c r="C438" s="197">
        <f t="shared" si="2"/>
        <v>100</v>
      </c>
    </row>
    <row r="439" spans="1:3" s="187" customFormat="1" ht="13.5">
      <c r="A439" s="195">
        <v>21799</v>
      </c>
      <c r="B439" s="212" t="s">
        <v>2105</v>
      </c>
      <c r="C439" s="197">
        <f t="shared" si="2"/>
        <v>100</v>
      </c>
    </row>
    <row r="440" spans="1:3" s="187" customFormat="1" ht="13.5">
      <c r="A440" s="195">
        <v>2179999</v>
      </c>
      <c r="B440" s="212" t="s">
        <v>2106</v>
      </c>
      <c r="C440" s="197">
        <f>100</f>
        <v>100</v>
      </c>
    </row>
    <row r="441" spans="1:3" s="187" customFormat="1" ht="13.5">
      <c r="A441" s="195">
        <v>220</v>
      </c>
      <c r="B441" s="212" t="s">
        <v>2107</v>
      </c>
      <c r="C441" s="197">
        <f>C442+C448</f>
        <v>24520</v>
      </c>
    </row>
    <row r="442" spans="1:3" s="187" customFormat="1" ht="13.5">
      <c r="A442" s="195">
        <v>22001</v>
      </c>
      <c r="B442" s="212" t="s">
        <v>2108</v>
      </c>
      <c r="C442" s="197">
        <f>SUM(C443:C447)</f>
        <v>24290</v>
      </c>
    </row>
    <row r="443" spans="1:3" s="187" customFormat="1" ht="13.5">
      <c r="A443" s="195">
        <v>2200101</v>
      </c>
      <c r="B443" s="212" t="s">
        <v>1765</v>
      </c>
      <c r="C443" s="197">
        <v>1346</v>
      </c>
    </row>
    <row r="444" spans="1:3" s="187" customFormat="1" ht="13.5">
      <c r="A444" s="195">
        <v>2200102</v>
      </c>
      <c r="B444" s="212" t="s">
        <v>1766</v>
      </c>
      <c r="C444" s="197">
        <v>48</v>
      </c>
    </row>
    <row r="445" spans="1:3" s="187" customFormat="1" ht="13.5">
      <c r="A445" s="195">
        <v>2200106</v>
      </c>
      <c r="B445" s="212" t="s">
        <v>2109</v>
      </c>
      <c r="C445" s="197">
        <f>21171-1</f>
        <v>21170</v>
      </c>
    </row>
    <row r="446" spans="1:3" s="187" customFormat="1" ht="13.5">
      <c r="A446" s="195">
        <v>2200150</v>
      </c>
      <c r="B446" s="212" t="s">
        <v>1767</v>
      </c>
      <c r="C446" s="197">
        <v>1723</v>
      </c>
    </row>
    <row r="447" spans="1:3" s="187" customFormat="1" ht="13.5">
      <c r="A447" s="195">
        <v>2200199</v>
      </c>
      <c r="B447" s="212" t="s">
        <v>2110</v>
      </c>
      <c r="C447" s="197">
        <v>3</v>
      </c>
    </row>
    <row r="448" spans="1:3" s="187" customFormat="1" ht="13.5">
      <c r="A448" s="195">
        <v>22005</v>
      </c>
      <c r="B448" s="212" t="s">
        <v>2111</v>
      </c>
      <c r="C448" s="197">
        <f>C449+C450+C451+C452</f>
        <v>230</v>
      </c>
    </row>
    <row r="449" spans="1:3" s="187" customFormat="1" ht="13.5">
      <c r="A449" s="195">
        <v>2200504</v>
      </c>
      <c r="B449" s="212" t="s">
        <v>2112</v>
      </c>
      <c r="C449" s="197">
        <v>102</v>
      </c>
    </row>
    <row r="450" spans="1:3" s="187" customFormat="1" ht="13.5">
      <c r="A450" s="195">
        <v>2200508</v>
      </c>
      <c r="B450" s="212" t="s">
        <v>2113</v>
      </c>
      <c r="C450" s="197">
        <v>45</v>
      </c>
    </row>
    <row r="451" spans="1:3" s="187" customFormat="1" ht="13.5">
      <c r="A451" s="195">
        <v>2200510</v>
      </c>
      <c r="B451" s="212" t="s">
        <v>2114</v>
      </c>
      <c r="C451" s="197">
        <v>26</v>
      </c>
    </row>
    <row r="452" spans="1:3" s="187" customFormat="1" ht="13.5">
      <c r="A452" s="195">
        <v>2200511</v>
      </c>
      <c r="B452" s="212" t="s">
        <v>2115</v>
      </c>
      <c r="C452" s="197">
        <v>57</v>
      </c>
    </row>
    <row r="453" spans="1:3" s="187" customFormat="1" ht="13.5">
      <c r="A453" s="195">
        <v>221</v>
      </c>
      <c r="B453" s="212" t="s">
        <v>2116</v>
      </c>
      <c r="C453" s="197">
        <f>C454+C460+C462</f>
        <v>44273</v>
      </c>
    </row>
    <row r="454" spans="1:3" s="187" customFormat="1" ht="13.5">
      <c r="A454" s="195">
        <v>22101</v>
      </c>
      <c r="B454" s="212" t="s">
        <v>2117</v>
      </c>
      <c r="C454" s="197">
        <f>SUM(C455:C459)</f>
        <v>27357</v>
      </c>
    </row>
    <row r="455" spans="1:3" s="187" customFormat="1" ht="13.5">
      <c r="A455" s="195">
        <v>2210101</v>
      </c>
      <c r="B455" s="212" t="s">
        <v>2118</v>
      </c>
      <c r="C455" s="197">
        <v>2333</v>
      </c>
    </row>
    <row r="456" spans="1:3" s="187" customFormat="1" ht="13.5">
      <c r="A456" s="195">
        <v>2210103</v>
      </c>
      <c r="B456" s="212" t="s">
        <v>2119</v>
      </c>
      <c r="C456" s="197">
        <v>68</v>
      </c>
    </row>
    <row r="457" spans="1:3" s="187" customFormat="1" ht="13.5">
      <c r="A457" s="195">
        <v>2210105</v>
      </c>
      <c r="B457" s="212" t="s">
        <v>2120</v>
      </c>
      <c r="C457" s="197">
        <v>59</v>
      </c>
    </row>
    <row r="458" spans="1:3" s="187" customFormat="1" ht="13.5">
      <c r="A458" s="195">
        <v>2210108</v>
      </c>
      <c r="B458" s="212" t="s">
        <v>2121</v>
      </c>
      <c r="C458" s="197">
        <v>23857</v>
      </c>
    </row>
    <row r="459" spans="1:3" s="187" customFormat="1" ht="13.5">
      <c r="A459" s="195">
        <v>2210110</v>
      </c>
      <c r="B459" s="212" t="s">
        <v>2122</v>
      </c>
      <c r="C459" s="197">
        <v>1040</v>
      </c>
    </row>
    <row r="460" spans="1:3" s="187" customFormat="1" ht="13.5">
      <c r="A460" s="195">
        <v>22102</v>
      </c>
      <c r="B460" s="212" t="s">
        <v>2123</v>
      </c>
      <c r="C460" s="197">
        <f aca="true" t="shared" si="3" ref="C460:C465">C461</f>
        <v>16916</v>
      </c>
    </row>
    <row r="461" spans="1:3" s="187" customFormat="1" ht="13.5">
      <c r="A461" s="195">
        <v>2210201</v>
      </c>
      <c r="B461" s="212" t="s">
        <v>2124</v>
      </c>
      <c r="C461" s="197">
        <v>16916</v>
      </c>
    </row>
    <row r="462" spans="1:3" s="187" customFormat="1" ht="13.5">
      <c r="A462" s="195">
        <v>22103</v>
      </c>
      <c r="B462" s="212" t="s">
        <v>2125</v>
      </c>
      <c r="C462" s="197">
        <f t="shared" si="3"/>
        <v>0</v>
      </c>
    </row>
    <row r="463" spans="1:3" s="187" customFormat="1" ht="13.5">
      <c r="A463" s="195">
        <v>2210399</v>
      </c>
      <c r="B463" s="212" t="s">
        <v>2126</v>
      </c>
      <c r="C463" s="197">
        <v>0</v>
      </c>
    </row>
    <row r="464" spans="1:3" s="187" customFormat="1" ht="13.5">
      <c r="A464" s="195">
        <v>222</v>
      </c>
      <c r="B464" s="212" t="s">
        <v>2127</v>
      </c>
      <c r="C464" s="197">
        <f>C465+C467</f>
        <v>670</v>
      </c>
    </row>
    <row r="465" spans="1:3" s="187" customFormat="1" ht="13.5">
      <c r="A465" s="195">
        <v>22201</v>
      </c>
      <c r="B465" s="212" t="s">
        <v>2128</v>
      </c>
      <c r="C465" s="197">
        <f t="shared" si="3"/>
        <v>670</v>
      </c>
    </row>
    <row r="466" spans="1:3" s="187" customFormat="1" ht="13.5">
      <c r="A466" s="195">
        <v>2220199</v>
      </c>
      <c r="B466" s="212" t="s">
        <v>2129</v>
      </c>
      <c r="C466" s="197">
        <v>670</v>
      </c>
    </row>
    <row r="467" spans="1:3" s="187" customFormat="1" ht="13.5">
      <c r="A467" s="195">
        <v>22204</v>
      </c>
      <c r="B467" s="212" t="s">
        <v>2130</v>
      </c>
      <c r="C467" s="197">
        <f>C468</f>
        <v>0</v>
      </c>
    </row>
    <row r="468" spans="1:3" s="187" customFormat="1" ht="13.5">
      <c r="A468" s="195">
        <v>2220401</v>
      </c>
      <c r="B468" s="212" t="s">
        <v>2131</v>
      </c>
      <c r="C468" s="197"/>
    </row>
    <row r="469" spans="1:3" s="187" customFormat="1" ht="13.5">
      <c r="A469" s="195">
        <v>224</v>
      </c>
      <c r="B469" s="212" t="s">
        <v>2132</v>
      </c>
      <c r="C469" s="197">
        <f>C470+C475+C480+C482+C485</f>
        <v>15008</v>
      </c>
    </row>
    <row r="470" spans="1:3" s="187" customFormat="1" ht="13.5">
      <c r="A470" s="195">
        <v>22401</v>
      </c>
      <c r="B470" s="212" t="s">
        <v>2133</v>
      </c>
      <c r="C470" s="197">
        <f>SUM(C471:C474)</f>
        <v>2528</v>
      </c>
    </row>
    <row r="471" spans="1:3" s="187" customFormat="1" ht="13.5">
      <c r="A471" s="195">
        <v>2240101</v>
      </c>
      <c r="B471" s="212" t="s">
        <v>1765</v>
      </c>
      <c r="C471" s="197">
        <v>429</v>
      </c>
    </row>
    <row r="472" spans="1:3" s="187" customFormat="1" ht="13.5">
      <c r="A472" s="195">
        <v>2240102</v>
      </c>
      <c r="B472" s="212" t="s">
        <v>1766</v>
      </c>
      <c r="C472" s="197">
        <v>184</v>
      </c>
    </row>
    <row r="473" spans="1:3" s="187" customFormat="1" ht="13.5">
      <c r="A473" s="195">
        <v>2240150</v>
      </c>
      <c r="B473" s="212" t="s">
        <v>1767</v>
      </c>
      <c r="C473" s="197">
        <v>437</v>
      </c>
    </row>
    <row r="474" spans="1:3" s="187" customFormat="1" ht="13.5">
      <c r="A474" s="195">
        <v>2240199</v>
      </c>
      <c r="B474" s="212" t="s">
        <v>2134</v>
      </c>
      <c r="C474" s="197">
        <v>1478</v>
      </c>
    </row>
    <row r="475" spans="1:3" s="187" customFormat="1" ht="13.5">
      <c r="A475" s="195">
        <v>22402</v>
      </c>
      <c r="B475" s="212" t="s">
        <v>2135</v>
      </c>
      <c r="C475" s="197">
        <f>SUM(C476:C479)</f>
        <v>1381</v>
      </c>
    </row>
    <row r="476" spans="1:3" s="187" customFormat="1" ht="13.5">
      <c r="A476" s="195">
        <v>2240201</v>
      </c>
      <c r="B476" s="212" t="s">
        <v>1765</v>
      </c>
      <c r="C476" s="197">
        <v>375</v>
      </c>
    </row>
    <row r="477" spans="1:3" s="187" customFormat="1" ht="13.5">
      <c r="A477" s="195">
        <v>2240202</v>
      </c>
      <c r="B477" s="212" t="s">
        <v>1766</v>
      </c>
      <c r="C477" s="197">
        <v>246</v>
      </c>
    </row>
    <row r="478" spans="1:3" s="187" customFormat="1" ht="13.5">
      <c r="A478" s="195">
        <v>2240204</v>
      </c>
      <c r="B478" s="212" t="s">
        <v>2136</v>
      </c>
      <c r="C478" s="197">
        <v>720</v>
      </c>
    </row>
    <row r="479" spans="1:3" s="187" customFormat="1" ht="13.5">
      <c r="A479" s="195">
        <v>2240299</v>
      </c>
      <c r="B479" s="212" t="s">
        <v>2137</v>
      </c>
      <c r="C479" s="197">
        <v>40</v>
      </c>
    </row>
    <row r="480" spans="1:3" s="187" customFormat="1" ht="13.5">
      <c r="A480" s="195">
        <v>22406</v>
      </c>
      <c r="B480" s="212" t="s">
        <v>2138</v>
      </c>
      <c r="C480" s="197">
        <f>C481</f>
        <v>3499</v>
      </c>
    </row>
    <row r="481" spans="1:3" s="187" customFormat="1" ht="13.5">
      <c r="A481" s="195">
        <v>2240601</v>
      </c>
      <c r="B481" s="212" t="s">
        <v>2139</v>
      </c>
      <c r="C481" s="197">
        <v>3499</v>
      </c>
    </row>
    <row r="482" spans="1:3" s="187" customFormat="1" ht="13.5">
      <c r="A482" s="195">
        <v>22407</v>
      </c>
      <c r="B482" s="212" t="s">
        <v>2140</v>
      </c>
      <c r="C482" s="197">
        <f>C483+C484</f>
        <v>7403</v>
      </c>
    </row>
    <row r="483" spans="1:3" s="187" customFormat="1" ht="13.5">
      <c r="A483" s="195">
        <v>2240703</v>
      </c>
      <c r="B483" s="212" t="s">
        <v>2141</v>
      </c>
      <c r="C483" s="197">
        <v>263</v>
      </c>
    </row>
    <row r="484" spans="1:3" s="187" customFormat="1" ht="13.5">
      <c r="A484" s="195">
        <v>2240704</v>
      </c>
      <c r="B484" s="212" t="s">
        <v>2142</v>
      </c>
      <c r="C484" s="197">
        <v>7140</v>
      </c>
    </row>
    <row r="485" spans="1:3" s="187" customFormat="1" ht="13.5">
      <c r="A485" s="195">
        <v>22499</v>
      </c>
      <c r="B485" s="212" t="s">
        <v>2143</v>
      </c>
      <c r="C485" s="197">
        <f>C486</f>
        <v>197</v>
      </c>
    </row>
    <row r="486" spans="1:3" s="187" customFormat="1" ht="13.5">
      <c r="A486" s="195">
        <v>2249999</v>
      </c>
      <c r="B486" s="212" t="s">
        <v>2144</v>
      </c>
      <c r="C486" s="197">
        <v>197</v>
      </c>
    </row>
    <row r="487" spans="1:3" s="187" customFormat="1" ht="13.5">
      <c r="A487" s="195">
        <v>227</v>
      </c>
      <c r="B487" s="212" t="s">
        <v>2145</v>
      </c>
      <c r="C487" s="197">
        <v>8500</v>
      </c>
    </row>
    <row r="488" spans="1:3" s="187" customFormat="1" ht="13.5">
      <c r="A488" s="195">
        <v>229</v>
      </c>
      <c r="B488" s="212" t="s">
        <v>2146</v>
      </c>
      <c r="C488" s="197">
        <v>33</v>
      </c>
    </row>
    <row r="489" spans="1:3" s="187" customFormat="1" ht="13.5">
      <c r="A489" s="195">
        <v>232</v>
      </c>
      <c r="B489" s="212" t="s">
        <v>2147</v>
      </c>
      <c r="C489" s="197">
        <f>C490</f>
        <v>20130</v>
      </c>
    </row>
    <row r="490" spans="1:3" s="187" customFormat="1" ht="13.5">
      <c r="A490" s="195">
        <v>23203</v>
      </c>
      <c r="B490" s="212" t="s">
        <v>2148</v>
      </c>
      <c r="C490" s="197">
        <f>C491+C492</f>
        <v>20130</v>
      </c>
    </row>
    <row r="491" spans="1:3" s="187" customFormat="1" ht="13.5">
      <c r="A491" s="195">
        <v>2320301</v>
      </c>
      <c r="B491" s="212" t="s">
        <v>2149</v>
      </c>
      <c r="C491" s="197">
        <v>19980</v>
      </c>
    </row>
    <row r="492" spans="1:3" s="187" customFormat="1" ht="13.5">
      <c r="A492" s="195">
        <v>2320303</v>
      </c>
      <c r="B492" s="214" t="s">
        <v>2150</v>
      </c>
      <c r="C492" s="197">
        <v>150</v>
      </c>
    </row>
    <row r="493" spans="1:3" s="187" customFormat="1" ht="13.5">
      <c r="A493" s="195">
        <v>233</v>
      </c>
      <c r="B493" s="196" t="s">
        <v>2151</v>
      </c>
      <c r="C493" s="197">
        <f>C494</f>
        <v>10</v>
      </c>
    </row>
    <row r="494" spans="1:3" s="187" customFormat="1" ht="13.5">
      <c r="A494" s="195">
        <v>23303</v>
      </c>
      <c r="B494" s="196" t="s">
        <v>2152</v>
      </c>
      <c r="C494" s="197">
        <v>10</v>
      </c>
    </row>
    <row r="495" spans="1:3" s="187" customFormat="1" ht="13.5">
      <c r="A495" s="215" t="s">
        <v>2153</v>
      </c>
      <c r="B495" s="216"/>
      <c r="C495" s="197">
        <f>C5+C99+C103+C121+C145+C159+C183+C256+C307+C329+C342+C404+C421+C429+C438+C441+C453+C464+C469+C487+C488++C489+C493</f>
        <v>849760</v>
      </c>
    </row>
  </sheetData>
  <sheetProtection/>
  <autoFilter ref="A4:C495"/>
  <mergeCells count="3">
    <mergeCell ref="A1:B1"/>
    <mergeCell ref="B2:C2"/>
    <mergeCell ref="A495:B495"/>
  </mergeCells>
  <printOptions/>
  <pageMargins left="0.7513888888888889" right="0.7513888888888889" top="1" bottom="1" header="0.5118055555555555" footer="0.5118055555555555"/>
  <pageSetup fitToHeight="0" horizontalDpi="600" verticalDpi="600" orientation="portrait" paperSize="9" scale="80"/>
</worksheet>
</file>

<file path=xl/worksheets/sheet18.xml><?xml version="1.0" encoding="utf-8"?>
<worksheet xmlns="http://schemas.openxmlformats.org/spreadsheetml/2006/main" xmlns:r="http://schemas.openxmlformats.org/officeDocument/2006/relationships">
  <dimension ref="A1:G39"/>
  <sheetViews>
    <sheetView zoomScaleSheetLayoutView="100" workbookViewId="0" topLeftCell="A1">
      <selection activeCell="A1" sqref="A1:B1"/>
    </sheetView>
  </sheetViews>
  <sheetFormatPr defaultColWidth="8.75390625" defaultRowHeight="14.25"/>
  <cols>
    <col min="1" max="1" width="31.75390625" style="170" customWidth="1"/>
    <col min="2" max="4" width="11.50390625" style="172" hidden="1" customWidth="1"/>
    <col min="5" max="5" width="13.375" style="170" customWidth="1"/>
    <col min="6" max="6" width="14.875" style="170" customWidth="1"/>
    <col min="7" max="7" width="14.125" style="170" customWidth="1"/>
    <col min="8" max="8" width="9.00390625" style="170" bestFit="1" customWidth="1"/>
    <col min="9" max="16384" width="8.75390625" style="170" customWidth="1"/>
  </cols>
  <sheetData>
    <row r="1" spans="1:4" s="170" customFormat="1" ht="20.25" customHeight="1">
      <c r="A1" s="132" t="s">
        <v>2154</v>
      </c>
      <c r="B1" s="132"/>
      <c r="C1" s="132"/>
      <c r="D1" s="132"/>
    </row>
    <row r="2" spans="1:7" s="170" customFormat="1" ht="27.75" customHeight="1">
      <c r="A2" s="173" t="s">
        <v>2155</v>
      </c>
      <c r="B2" s="173"/>
      <c r="C2" s="173"/>
      <c r="D2" s="173"/>
      <c r="E2" s="173"/>
      <c r="F2" s="173"/>
      <c r="G2" s="173"/>
    </row>
    <row r="3" spans="1:7" s="170" customFormat="1" ht="18" customHeight="1">
      <c r="A3" s="174" t="s">
        <v>2156</v>
      </c>
      <c r="B3" s="174"/>
      <c r="C3" s="174"/>
      <c r="D3" s="174"/>
      <c r="E3" s="174"/>
      <c r="F3" s="174"/>
      <c r="G3" s="174"/>
    </row>
    <row r="4" spans="1:7" s="170" customFormat="1" ht="21" customHeight="1">
      <c r="A4" s="175"/>
      <c r="B4" s="175"/>
      <c r="C4" s="175"/>
      <c r="D4" s="176"/>
      <c r="E4" s="177"/>
      <c r="F4" s="177"/>
      <c r="G4" s="178" t="s">
        <v>2</v>
      </c>
    </row>
    <row r="5" spans="1:7" s="171" customFormat="1" ht="21.75" customHeight="1">
      <c r="A5" s="179" t="s">
        <v>2157</v>
      </c>
      <c r="B5" s="180" t="s">
        <v>2158</v>
      </c>
      <c r="C5" s="180"/>
      <c r="D5" s="180"/>
      <c r="E5" s="180" t="s">
        <v>2159</v>
      </c>
      <c r="F5" s="180"/>
      <c r="G5" s="180"/>
    </row>
    <row r="6" spans="1:7" s="171" customFormat="1" ht="21.75" customHeight="1">
      <c r="A6" s="179"/>
      <c r="B6" s="180" t="s">
        <v>2160</v>
      </c>
      <c r="C6" s="180" t="s">
        <v>2161</v>
      </c>
      <c r="D6" s="180" t="s">
        <v>2162</v>
      </c>
      <c r="E6" s="180" t="s">
        <v>2160</v>
      </c>
      <c r="F6" s="180" t="s">
        <v>2161</v>
      </c>
      <c r="G6" s="180" t="s">
        <v>2162</v>
      </c>
    </row>
    <row r="7" spans="1:7" s="170" customFormat="1" ht="21.75" customHeight="1">
      <c r="A7" s="179" t="s">
        <v>1662</v>
      </c>
      <c r="B7" s="181">
        <f aca="true" t="shared" si="0" ref="B7:G7">SUM(B8:B31)</f>
        <v>596168</v>
      </c>
      <c r="C7" s="181">
        <f t="shared" si="0"/>
        <v>373961</v>
      </c>
      <c r="D7" s="181">
        <f t="shared" si="0"/>
        <v>222207</v>
      </c>
      <c r="E7" s="182">
        <f t="shared" si="0"/>
        <v>849760</v>
      </c>
      <c r="F7" s="182">
        <f t="shared" si="0"/>
        <v>351154</v>
      </c>
      <c r="G7" s="182">
        <f t="shared" si="0"/>
        <v>498606</v>
      </c>
    </row>
    <row r="8" spans="1:7" s="170" customFormat="1" ht="21.75" customHeight="1">
      <c r="A8" s="183" t="s">
        <v>1609</v>
      </c>
      <c r="B8" s="184">
        <f aca="true" t="shared" si="1" ref="B8:B26">SUM(C8:D8)</f>
        <v>44104</v>
      </c>
      <c r="C8" s="184">
        <v>39713</v>
      </c>
      <c r="D8" s="184">
        <v>4391</v>
      </c>
      <c r="E8" s="185">
        <f>F8+G8</f>
        <v>48309</v>
      </c>
      <c r="F8" s="185">
        <v>36702</v>
      </c>
      <c r="G8" s="185">
        <v>11607</v>
      </c>
    </row>
    <row r="9" spans="1:7" s="170" customFormat="1" ht="21.75" customHeight="1">
      <c r="A9" s="183" t="s">
        <v>1611</v>
      </c>
      <c r="B9" s="184">
        <f t="shared" si="1"/>
        <v>259</v>
      </c>
      <c r="C9" s="184">
        <v>1</v>
      </c>
      <c r="D9" s="184">
        <v>258</v>
      </c>
      <c r="E9" s="185">
        <f aca="true" t="shared" si="2" ref="E8:E31">SUM(F9:G9)</f>
        <v>270</v>
      </c>
      <c r="F9" s="185">
        <v>0</v>
      </c>
      <c r="G9" s="185">
        <v>270</v>
      </c>
    </row>
    <row r="10" spans="1:7" s="170" customFormat="1" ht="21.75" customHeight="1">
      <c r="A10" s="183" t="s">
        <v>1613</v>
      </c>
      <c r="B10" s="184">
        <f t="shared" si="1"/>
        <v>16827</v>
      </c>
      <c r="C10" s="184">
        <v>14078</v>
      </c>
      <c r="D10" s="184">
        <v>2749</v>
      </c>
      <c r="E10" s="185">
        <f t="shared" si="2"/>
        <v>22530</v>
      </c>
      <c r="F10" s="185">
        <v>13561</v>
      </c>
      <c r="G10" s="185">
        <v>8969</v>
      </c>
    </row>
    <row r="11" spans="1:7" s="170" customFormat="1" ht="21.75" customHeight="1">
      <c r="A11" s="183" t="s">
        <v>1615</v>
      </c>
      <c r="B11" s="184">
        <f t="shared" si="1"/>
        <v>109921</v>
      </c>
      <c r="C11" s="184">
        <v>93433</v>
      </c>
      <c r="D11" s="184">
        <v>16488</v>
      </c>
      <c r="E11" s="185">
        <f t="shared" si="2"/>
        <v>170477</v>
      </c>
      <c r="F11" s="185">
        <f>129522+6981</f>
        <v>136503</v>
      </c>
      <c r="G11" s="185">
        <v>33974</v>
      </c>
    </row>
    <row r="12" spans="1:7" s="170" customFormat="1" ht="21.75" customHeight="1">
      <c r="A12" s="183" t="s">
        <v>1294</v>
      </c>
      <c r="B12" s="184">
        <f t="shared" si="1"/>
        <v>2962</v>
      </c>
      <c r="C12" s="184">
        <v>227</v>
      </c>
      <c r="D12" s="184">
        <v>2735</v>
      </c>
      <c r="E12" s="185">
        <f t="shared" si="2"/>
        <v>3916</v>
      </c>
      <c r="F12" s="185">
        <f>486+2200</f>
        <v>2686</v>
      </c>
      <c r="G12" s="185">
        <v>1230</v>
      </c>
    </row>
    <row r="13" spans="1:7" s="170" customFormat="1" ht="21.75" customHeight="1">
      <c r="A13" s="183" t="s">
        <v>1295</v>
      </c>
      <c r="B13" s="184">
        <f t="shared" si="1"/>
        <v>7506</v>
      </c>
      <c r="C13" s="184">
        <v>4832</v>
      </c>
      <c r="D13" s="184">
        <v>2674</v>
      </c>
      <c r="E13" s="185">
        <f t="shared" si="2"/>
        <v>12224</v>
      </c>
      <c r="F13" s="185">
        <v>4061</v>
      </c>
      <c r="G13" s="185">
        <v>8163</v>
      </c>
    </row>
    <row r="14" spans="1:7" s="170" customFormat="1" ht="21.75" customHeight="1">
      <c r="A14" s="183" t="s">
        <v>1297</v>
      </c>
      <c r="B14" s="184">
        <f t="shared" si="1"/>
        <v>64433</v>
      </c>
      <c r="C14" s="184">
        <v>63501</v>
      </c>
      <c r="D14" s="184">
        <v>932</v>
      </c>
      <c r="E14" s="185">
        <f t="shared" si="2"/>
        <v>106885</v>
      </c>
      <c r="F14" s="185">
        <v>59607</v>
      </c>
      <c r="G14" s="185">
        <v>47278</v>
      </c>
    </row>
    <row r="15" spans="1:7" s="170" customFormat="1" ht="21.75" customHeight="1">
      <c r="A15" s="183" t="s">
        <v>1620</v>
      </c>
      <c r="B15" s="184">
        <f t="shared" si="1"/>
        <v>88686</v>
      </c>
      <c r="C15" s="184">
        <v>83465</v>
      </c>
      <c r="D15" s="184">
        <v>5221</v>
      </c>
      <c r="E15" s="185">
        <f t="shared" si="2"/>
        <v>55043</v>
      </c>
      <c r="F15" s="185">
        <v>34413</v>
      </c>
      <c r="G15" s="185">
        <v>20630</v>
      </c>
    </row>
    <row r="16" spans="1:7" s="170" customFormat="1" ht="21.75" customHeight="1">
      <c r="A16" s="183" t="s">
        <v>1622</v>
      </c>
      <c r="B16" s="184">
        <f t="shared" si="1"/>
        <v>21962</v>
      </c>
      <c r="C16" s="184">
        <v>10915</v>
      </c>
      <c r="D16" s="184">
        <v>11047</v>
      </c>
      <c r="E16" s="185">
        <f t="shared" si="2"/>
        <v>25564</v>
      </c>
      <c r="F16" s="185">
        <f>1037+8619</f>
        <v>9656</v>
      </c>
      <c r="G16" s="185">
        <v>15908</v>
      </c>
    </row>
    <row r="17" spans="1:7" s="170" customFormat="1" ht="21.75" customHeight="1">
      <c r="A17" s="183" t="s">
        <v>1299</v>
      </c>
      <c r="B17" s="184">
        <f t="shared" si="1"/>
        <v>95009</v>
      </c>
      <c r="C17" s="184">
        <v>6108</v>
      </c>
      <c r="D17" s="184">
        <v>88901</v>
      </c>
      <c r="E17" s="185">
        <f t="shared" si="2"/>
        <v>8738</v>
      </c>
      <c r="F17" s="185">
        <v>6420</v>
      </c>
      <c r="G17" s="185">
        <v>2318</v>
      </c>
    </row>
    <row r="18" spans="1:7" s="170" customFormat="1" ht="21.75" customHeight="1">
      <c r="A18" s="183" t="s">
        <v>1301</v>
      </c>
      <c r="B18" s="184">
        <f t="shared" si="1"/>
        <v>89116</v>
      </c>
      <c r="C18" s="184">
        <v>38705</v>
      </c>
      <c r="D18" s="184">
        <v>50411</v>
      </c>
      <c r="E18" s="185">
        <f>F18+G18</f>
        <v>178596</v>
      </c>
      <c r="F18" s="185">
        <v>18389</v>
      </c>
      <c r="G18" s="185">
        <v>160207</v>
      </c>
    </row>
    <row r="19" spans="1:7" s="170" customFormat="1" ht="21.75" customHeight="1">
      <c r="A19" s="183" t="s">
        <v>1303</v>
      </c>
      <c r="B19" s="184">
        <f t="shared" si="1"/>
        <v>19090</v>
      </c>
      <c r="C19" s="184">
        <v>5021</v>
      </c>
      <c r="D19" s="184">
        <v>14069</v>
      </c>
      <c r="E19" s="185">
        <f t="shared" si="2"/>
        <v>64054</v>
      </c>
      <c r="F19" s="185">
        <v>7246</v>
      </c>
      <c r="G19" s="185">
        <v>56808</v>
      </c>
    </row>
    <row r="20" spans="1:7" s="170" customFormat="1" ht="21.75" customHeight="1">
      <c r="A20" s="183" t="s">
        <v>1304</v>
      </c>
      <c r="B20" s="184">
        <f t="shared" si="1"/>
        <v>10550</v>
      </c>
      <c r="C20" s="184">
        <v>1106</v>
      </c>
      <c r="D20" s="184">
        <v>9444</v>
      </c>
      <c r="E20" s="185">
        <f t="shared" si="2"/>
        <v>38048</v>
      </c>
      <c r="F20" s="185">
        <f>153+200</f>
        <v>353</v>
      </c>
      <c r="G20" s="185">
        <v>37695</v>
      </c>
    </row>
    <row r="21" spans="1:7" s="170" customFormat="1" ht="21" customHeight="1">
      <c r="A21" s="183" t="s">
        <v>1306</v>
      </c>
      <c r="B21" s="184">
        <f t="shared" si="1"/>
        <v>2286</v>
      </c>
      <c r="C21" s="184">
        <v>833</v>
      </c>
      <c r="D21" s="184">
        <v>1453</v>
      </c>
      <c r="E21" s="185">
        <f t="shared" si="2"/>
        <v>1862</v>
      </c>
      <c r="F21" s="185">
        <v>229</v>
      </c>
      <c r="G21" s="185">
        <v>1633</v>
      </c>
    </row>
    <row r="22" spans="1:7" s="170" customFormat="1" ht="21.75" customHeight="1">
      <c r="A22" s="183" t="s">
        <v>1629</v>
      </c>
      <c r="B22" s="184">
        <f t="shared" si="1"/>
        <v>0</v>
      </c>
      <c r="C22" s="184">
        <v>0</v>
      </c>
      <c r="D22" s="184">
        <v>0</v>
      </c>
      <c r="E22" s="185">
        <f t="shared" si="2"/>
        <v>100</v>
      </c>
      <c r="F22" s="185">
        <v>0</v>
      </c>
      <c r="G22" s="185">
        <v>100</v>
      </c>
    </row>
    <row r="23" spans="1:7" s="170" customFormat="1" ht="21.75" customHeight="1">
      <c r="A23" s="183" t="s">
        <v>1631</v>
      </c>
      <c r="B23" s="184">
        <f t="shared" si="1"/>
        <v>0</v>
      </c>
      <c r="C23" s="184">
        <v>0</v>
      </c>
      <c r="D23" s="184">
        <v>0</v>
      </c>
      <c r="E23" s="185">
        <f t="shared" si="2"/>
        <v>0</v>
      </c>
      <c r="F23" s="185">
        <v>0</v>
      </c>
      <c r="G23" s="185">
        <v>0</v>
      </c>
    </row>
    <row r="24" spans="1:7" s="170" customFormat="1" ht="21.75" customHeight="1">
      <c r="A24" s="183" t="s">
        <v>1633</v>
      </c>
      <c r="B24" s="184">
        <f t="shared" si="1"/>
        <v>1698</v>
      </c>
      <c r="C24" s="184">
        <v>1398</v>
      </c>
      <c r="D24" s="184">
        <v>300</v>
      </c>
      <c r="E24" s="185">
        <f t="shared" si="2"/>
        <v>24520</v>
      </c>
      <c r="F24" s="185">
        <v>3171</v>
      </c>
      <c r="G24" s="185">
        <v>21349</v>
      </c>
    </row>
    <row r="25" spans="1:7" s="170" customFormat="1" ht="21.75" customHeight="1">
      <c r="A25" s="183" t="s">
        <v>1635</v>
      </c>
      <c r="B25" s="184">
        <f t="shared" si="1"/>
        <v>17737</v>
      </c>
      <c r="C25" s="184">
        <v>10600</v>
      </c>
      <c r="D25" s="184">
        <v>7137</v>
      </c>
      <c r="E25" s="185">
        <f t="shared" si="2"/>
        <v>44273</v>
      </c>
      <c r="F25" s="185">
        <v>16916</v>
      </c>
      <c r="G25" s="185">
        <v>27357</v>
      </c>
    </row>
    <row r="26" spans="1:7" s="170" customFormat="1" ht="21.75" customHeight="1">
      <c r="A26" s="183" t="s">
        <v>1637</v>
      </c>
      <c r="B26" s="184">
        <f t="shared" si="1"/>
        <v>459</v>
      </c>
      <c r="C26" s="184">
        <v>25</v>
      </c>
      <c r="D26" s="184">
        <v>434</v>
      </c>
      <c r="E26" s="185">
        <f t="shared" si="2"/>
        <v>670</v>
      </c>
      <c r="F26" s="185">
        <v>0</v>
      </c>
      <c r="G26" s="185">
        <v>670</v>
      </c>
    </row>
    <row r="27" spans="1:7" s="170" customFormat="1" ht="21.75" customHeight="1">
      <c r="A27" s="183" t="s">
        <v>1639</v>
      </c>
      <c r="B27" s="184"/>
      <c r="C27" s="184"/>
      <c r="D27" s="184"/>
      <c r="E27" s="185">
        <f t="shared" si="2"/>
        <v>15008</v>
      </c>
      <c r="F27" s="185">
        <v>1241</v>
      </c>
      <c r="G27" s="185">
        <v>13767</v>
      </c>
    </row>
    <row r="28" spans="1:7" s="170" customFormat="1" ht="21.75" customHeight="1">
      <c r="A28" s="183" t="s">
        <v>1308</v>
      </c>
      <c r="B28" s="184"/>
      <c r="C28" s="184"/>
      <c r="D28" s="184"/>
      <c r="E28" s="185">
        <f t="shared" si="2"/>
        <v>33</v>
      </c>
      <c r="F28" s="185"/>
      <c r="G28" s="185">
        <v>33</v>
      </c>
    </row>
    <row r="29" spans="1:7" s="170" customFormat="1" ht="21.75" customHeight="1">
      <c r="A29" s="183" t="s">
        <v>1311</v>
      </c>
      <c r="B29" s="184">
        <f aca="true" t="shared" si="3" ref="B29:B31">SUM(C29:D29)</f>
        <v>0</v>
      </c>
      <c r="C29" s="184">
        <v>0</v>
      </c>
      <c r="D29" s="184">
        <v>0</v>
      </c>
      <c r="E29" s="185">
        <f t="shared" si="2"/>
        <v>20130</v>
      </c>
      <c r="F29" s="185"/>
      <c r="G29" s="185">
        <v>20130</v>
      </c>
    </row>
    <row r="30" spans="1:7" s="170" customFormat="1" ht="19.5" customHeight="1">
      <c r="A30" s="183" t="s">
        <v>1643</v>
      </c>
      <c r="B30" s="184">
        <f t="shared" si="3"/>
        <v>3563</v>
      </c>
      <c r="C30" s="184">
        <v>0</v>
      </c>
      <c r="D30" s="184">
        <v>3563</v>
      </c>
      <c r="E30" s="185">
        <f t="shared" si="2"/>
        <v>10</v>
      </c>
      <c r="F30" s="185"/>
      <c r="G30" s="185">
        <v>10</v>
      </c>
    </row>
    <row r="31" spans="1:7" s="170" customFormat="1" ht="19.5" customHeight="1">
      <c r="A31" s="183" t="s">
        <v>1645</v>
      </c>
      <c r="B31" s="184">
        <f t="shared" si="3"/>
        <v>0</v>
      </c>
      <c r="C31" s="184">
        <v>0</v>
      </c>
      <c r="D31" s="184">
        <v>0</v>
      </c>
      <c r="E31" s="185">
        <f t="shared" si="2"/>
        <v>8500</v>
      </c>
      <c r="F31" s="185"/>
      <c r="G31" s="185">
        <v>8500</v>
      </c>
    </row>
    <row r="32" spans="1:7" s="170" customFormat="1" ht="62.25" customHeight="1">
      <c r="A32" s="186" t="s">
        <v>2163</v>
      </c>
      <c r="B32" s="186"/>
      <c r="C32" s="186"/>
      <c r="D32" s="186"/>
      <c r="E32" s="186"/>
      <c r="F32" s="186"/>
      <c r="G32" s="186"/>
    </row>
    <row r="33" spans="1:7" s="170" customFormat="1" ht="14.25">
      <c r="A33" s="177"/>
      <c r="B33" s="176"/>
      <c r="C33" s="176"/>
      <c r="D33" s="176"/>
      <c r="E33" s="177"/>
      <c r="F33" s="177"/>
      <c r="G33" s="177"/>
    </row>
    <row r="34" spans="1:7" s="170" customFormat="1" ht="14.25">
      <c r="A34" s="177"/>
      <c r="B34" s="176"/>
      <c r="C34" s="176"/>
      <c r="D34" s="176"/>
      <c r="E34" s="177"/>
      <c r="F34" s="177"/>
      <c r="G34" s="177"/>
    </row>
    <row r="35" spans="1:7" s="170" customFormat="1" ht="14.25">
      <c r="A35" s="177"/>
      <c r="B35" s="176"/>
      <c r="C35" s="176"/>
      <c r="D35" s="176"/>
      <c r="E35" s="177"/>
      <c r="F35" s="177"/>
      <c r="G35" s="177"/>
    </row>
    <row r="36" spans="1:7" s="170" customFormat="1" ht="14.25">
      <c r="A36" s="177"/>
      <c r="B36" s="176"/>
      <c r="C36" s="176"/>
      <c r="D36" s="176"/>
      <c r="E36" s="177"/>
      <c r="F36" s="177"/>
      <c r="G36" s="177"/>
    </row>
    <row r="37" spans="1:7" s="170" customFormat="1" ht="14.25">
      <c r="A37" s="177"/>
      <c r="B37" s="176"/>
      <c r="C37" s="176"/>
      <c r="D37" s="176"/>
      <c r="E37" s="177"/>
      <c r="F37" s="177"/>
      <c r="G37" s="177"/>
    </row>
    <row r="38" spans="1:7" s="170" customFormat="1" ht="14.25">
      <c r="A38" s="177"/>
      <c r="B38" s="176"/>
      <c r="C38" s="176"/>
      <c r="D38" s="176"/>
      <c r="E38" s="177"/>
      <c r="F38" s="177"/>
      <c r="G38" s="177"/>
    </row>
    <row r="39" spans="1:7" s="170" customFormat="1" ht="14.25">
      <c r="A39" s="177"/>
      <c r="B39" s="176"/>
      <c r="C39" s="176"/>
      <c r="D39" s="176"/>
      <c r="E39" s="177"/>
      <c r="F39" s="177"/>
      <c r="G39" s="177"/>
    </row>
  </sheetData>
  <sheetProtection/>
  <mergeCells count="9">
    <mergeCell ref="A1:B1"/>
    <mergeCell ref="C1:D1"/>
    <mergeCell ref="A2:G2"/>
    <mergeCell ref="A3:G3"/>
    <mergeCell ref="A4:C4"/>
    <mergeCell ref="B5:D5"/>
    <mergeCell ref="E5:G5"/>
    <mergeCell ref="A32:G32"/>
    <mergeCell ref="A5:A6"/>
  </mergeCells>
  <printOptions/>
  <pageMargins left="0.7513888888888889" right="0.7513888888888889" top="1" bottom="1" header="0.5118055555555555" footer="0.5118055555555555"/>
  <pageSetup fitToHeight="0" horizontalDpi="600" verticalDpi="600" orientation="portrait" paperSize="9" scale="90"/>
</worksheet>
</file>

<file path=xl/worksheets/sheet19.xml><?xml version="1.0" encoding="utf-8"?>
<worksheet xmlns="http://schemas.openxmlformats.org/spreadsheetml/2006/main" xmlns:r="http://schemas.openxmlformats.org/officeDocument/2006/relationships">
  <dimension ref="A1:D78"/>
  <sheetViews>
    <sheetView zoomScaleSheetLayoutView="100" workbookViewId="0" topLeftCell="A1">
      <selection activeCell="A1" sqref="A1:B1"/>
    </sheetView>
  </sheetViews>
  <sheetFormatPr defaultColWidth="12.125" defaultRowHeight="15" customHeight="1"/>
  <cols>
    <col min="1" max="1" width="17.625" style="157" customWidth="1"/>
    <col min="2" max="2" width="50.25390625" style="157" customWidth="1"/>
    <col min="3" max="3" width="25.125" style="157" customWidth="1"/>
    <col min="4" max="255" width="12.125" style="157" customWidth="1"/>
    <col min="256" max="256" width="12.125" style="158" customWidth="1"/>
  </cols>
  <sheetData>
    <row r="1" spans="1:4" ht="15" customHeight="1">
      <c r="A1" s="132" t="s">
        <v>2164</v>
      </c>
      <c r="B1" s="132"/>
      <c r="C1" s="132"/>
      <c r="D1" s="132"/>
    </row>
    <row r="2" spans="1:3" s="157" customFormat="1" ht="36.75" customHeight="1">
      <c r="A2" s="159" t="s">
        <v>2165</v>
      </c>
      <c r="B2" s="159"/>
      <c r="C2" s="159"/>
    </row>
    <row r="3" spans="1:3" s="157" customFormat="1" ht="16.5" customHeight="1">
      <c r="A3" s="160"/>
      <c r="B3" s="160"/>
      <c r="C3" s="161"/>
    </row>
    <row r="4" spans="1:3" s="157" customFormat="1" ht="16.5" customHeight="1">
      <c r="A4" s="160"/>
      <c r="B4" s="160"/>
      <c r="C4" s="161" t="s">
        <v>2</v>
      </c>
    </row>
    <row r="5" spans="1:3" s="157" customFormat="1" ht="16.5" customHeight="1">
      <c r="A5" s="162" t="s">
        <v>2166</v>
      </c>
      <c r="B5" s="162" t="s">
        <v>1319</v>
      </c>
      <c r="C5" s="162"/>
    </row>
    <row r="6" spans="1:3" s="157" customFormat="1" ht="21" customHeight="1">
      <c r="A6" s="163"/>
      <c r="B6" s="163"/>
      <c r="C6" s="163" t="s">
        <v>2167</v>
      </c>
    </row>
    <row r="7" spans="1:4" s="157" customFormat="1" ht="16.5" customHeight="1">
      <c r="A7" s="164"/>
      <c r="B7" s="162" t="s">
        <v>2168</v>
      </c>
      <c r="C7" s="165">
        <f>SUM(C8,C13,C24,C32,C39,C43,C46,C50,C55,C61,C65,C70,C73)</f>
        <v>351154</v>
      </c>
      <c r="D7" s="166"/>
    </row>
    <row r="8" spans="1:3" s="157" customFormat="1" ht="16.5" customHeight="1">
      <c r="A8" s="167">
        <v>501</v>
      </c>
      <c r="B8" s="168" t="s">
        <v>2169</v>
      </c>
      <c r="C8" s="165">
        <f>SUM(C9:C12)</f>
        <v>74460</v>
      </c>
    </row>
    <row r="9" spans="1:3" s="157" customFormat="1" ht="16.5" customHeight="1">
      <c r="A9" s="167">
        <v>50101</v>
      </c>
      <c r="B9" s="169" t="s">
        <v>2170</v>
      </c>
      <c r="C9" s="165">
        <f>47803+4500</f>
        <v>52303</v>
      </c>
    </row>
    <row r="10" spans="1:3" s="157" customFormat="1" ht="16.5" customHeight="1">
      <c r="A10" s="167">
        <v>50102</v>
      </c>
      <c r="B10" s="169" t="s">
        <v>2171</v>
      </c>
      <c r="C10" s="165">
        <f>14408+960</f>
        <v>15368</v>
      </c>
    </row>
    <row r="11" spans="1:3" s="157" customFormat="1" ht="16.5" customHeight="1">
      <c r="A11" s="167">
        <v>50103</v>
      </c>
      <c r="B11" s="169" t="s">
        <v>2172</v>
      </c>
      <c r="C11" s="165">
        <f>5730+540</f>
        <v>6270</v>
      </c>
    </row>
    <row r="12" spans="1:3" s="157" customFormat="1" ht="16.5" customHeight="1">
      <c r="A12" s="167">
        <v>50199</v>
      </c>
      <c r="B12" s="169" t="s">
        <v>2173</v>
      </c>
      <c r="C12" s="165">
        <f>519</f>
        <v>519</v>
      </c>
    </row>
    <row r="13" spans="1:3" s="157" customFormat="1" ht="16.5" customHeight="1">
      <c r="A13" s="167">
        <v>502</v>
      </c>
      <c r="B13" s="168" t="s">
        <v>2174</v>
      </c>
      <c r="C13" s="165">
        <f>SUM(C14:C23)</f>
        <v>13092</v>
      </c>
    </row>
    <row r="14" spans="1:3" s="157" customFormat="1" ht="16.5" customHeight="1">
      <c r="A14" s="167">
        <v>50201</v>
      </c>
      <c r="B14" s="169" t="s">
        <v>2175</v>
      </c>
      <c r="C14" s="165">
        <v>9003</v>
      </c>
    </row>
    <row r="15" spans="1:3" s="157" customFormat="1" ht="16.5" customHeight="1">
      <c r="A15" s="167">
        <v>50202</v>
      </c>
      <c r="B15" s="169" t="s">
        <v>2176</v>
      </c>
      <c r="C15" s="165">
        <v>55</v>
      </c>
    </row>
    <row r="16" spans="1:3" s="157" customFormat="1" ht="16.5" customHeight="1">
      <c r="A16" s="167">
        <v>50203</v>
      </c>
      <c r="B16" s="169" t="s">
        <v>2177</v>
      </c>
      <c r="C16" s="165">
        <v>212</v>
      </c>
    </row>
    <row r="17" spans="1:3" s="157" customFormat="1" ht="16.5" customHeight="1">
      <c r="A17" s="167">
        <v>50204</v>
      </c>
      <c r="B17" s="169" t="s">
        <v>2178</v>
      </c>
      <c r="C17" s="165">
        <v>20</v>
      </c>
    </row>
    <row r="18" spans="1:3" s="157" customFormat="1" ht="16.5" customHeight="1">
      <c r="A18" s="167">
        <v>50205</v>
      </c>
      <c r="B18" s="169" t="s">
        <v>2179</v>
      </c>
      <c r="C18" s="165">
        <v>311</v>
      </c>
    </row>
    <row r="19" spans="1:3" s="157" customFormat="1" ht="16.5" customHeight="1">
      <c r="A19" s="167">
        <v>50206</v>
      </c>
      <c r="B19" s="169" t="s">
        <v>2180</v>
      </c>
      <c r="C19" s="165">
        <v>515</v>
      </c>
    </row>
    <row r="20" spans="1:3" s="157" customFormat="1" ht="16.5" customHeight="1">
      <c r="A20" s="167">
        <v>50207</v>
      </c>
      <c r="B20" s="169" t="s">
        <v>2181</v>
      </c>
      <c r="C20" s="165"/>
    </row>
    <row r="21" spans="1:3" s="157" customFormat="1" ht="16.5" customHeight="1">
      <c r="A21" s="167">
        <v>50208</v>
      </c>
      <c r="B21" s="169" t="s">
        <v>2182</v>
      </c>
      <c r="C21" s="165">
        <v>1199</v>
      </c>
    </row>
    <row r="22" spans="1:3" s="157" customFormat="1" ht="16.5" customHeight="1">
      <c r="A22" s="167">
        <v>50209</v>
      </c>
      <c r="B22" s="169" t="s">
        <v>2183</v>
      </c>
      <c r="C22" s="165">
        <v>310</v>
      </c>
    </row>
    <row r="23" spans="1:3" s="157" customFormat="1" ht="16.5" customHeight="1">
      <c r="A23" s="167">
        <v>50299</v>
      </c>
      <c r="B23" s="169" t="s">
        <v>2184</v>
      </c>
      <c r="C23" s="165">
        <v>1467</v>
      </c>
    </row>
    <row r="24" spans="1:3" s="157" customFormat="1" ht="16.5" customHeight="1">
      <c r="A24" s="167">
        <v>503</v>
      </c>
      <c r="B24" s="168" t="s">
        <v>2185</v>
      </c>
      <c r="C24" s="165">
        <f>SUM(C25:C31)</f>
        <v>189</v>
      </c>
    </row>
    <row r="25" spans="1:3" s="157" customFormat="1" ht="16.5" customHeight="1">
      <c r="A25" s="167">
        <v>50301</v>
      </c>
      <c r="B25" s="169" t="s">
        <v>2186</v>
      </c>
      <c r="C25" s="165">
        <v>0</v>
      </c>
    </row>
    <row r="26" spans="1:3" s="157" customFormat="1" ht="16.5" customHeight="1">
      <c r="A26" s="167">
        <v>50302</v>
      </c>
      <c r="B26" s="169" t="s">
        <v>2187</v>
      </c>
      <c r="C26" s="165">
        <v>0</v>
      </c>
    </row>
    <row r="27" spans="1:3" s="157" customFormat="1" ht="16.5" customHeight="1">
      <c r="A27" s="167">
        <v>50303</v>
      </c>
      <c r="B27" s="169" t="s">
        <v>2188</v>
      </c>
      <c r="C27" s="165">
        <v>0</v>
      </c>
    </row>
    <row r="28" spans="1:3" s="157" customFormat="1" ht="16.5" customHeight="1">
      <c r="A28" s="167">
        <v>50305</v>
      </c>
      <c r="B28" s="169" t="s">
        <v>2189</v>
      </c>
      <c r="C28" s="165">
        <v>0</v>
      </c>
    </row>
    <row r="29" spans="1:3" s="157" customFormat="1" ht="16.5" customHeight="1">
      <c r="A29" s="167">
        <v>50306</v>
      </c>
      <c r="B29" s="169" t="s">
        <v>2190</v>
      </c>
      <c r="C29" s="165">
        <v>189</v>
      </c>
    </row>
    <row r="30" spans="1:3" s="157" customFormat="1" ht="16.5" customHeight="1">
      <c r="A30" s="167">
        <v>50307</v>
      </c>
      <c r="B30" s="169" t="s">
        <v>2191</v>
      </c>
      <c r="C30" s="165">
        <v>0</v>
      </c>
    </row>
    <row r="31" spans="1:3" s="157" customFormat="1" ht="16.5" customHeight="1">
      <c r="A31" s="167">
        <v>50399</v>
      </c>
      <c r="B31" s="169" t="s">
        <v>2192</v>
      </c>
      <c r="C31" s="165">
        <v>0</v>
      </c>
    </row>
    <row r="32" spans="1:3" s="157" customFormat="1" ht="16.5" customHeight="1">
      <c r="A32" s="167">
        <v>504</v>
      </c>
      <c r="B32" s="168" t="s">
        <v>2193</v>
      </c>
      <c r="C32" s="165">
        <f>SUM(C33:C38)</f>
        <v>0</v>
      </c>
    </row>
    <row r="33" spans="1:3" s="157" customFormat="1" ht="16.5" customHeight="1">
      <c r="A33" s="167">
        <v>50401</v>
      </c>
      <c r="B33" s="169" t="s">
        <v>2186</v>
      </c>
      <c r="C33" s="165">
        <v>0</v>
      </c>
    </row>
    <row r="34" spans="1:3" s="157" customFormat="1" ht="16.5" customHeight="1">
      <c r="A34" s="167">
        <v>50402</v>
      </c>
      <c r="B34" s="169" t="s">
        <v>2187</v>
      </c>
      <c r="C34" s="165">
        <v>0</v>
      </c>
    </row>
    <row r="35" spans="1:3" s="157" customFormat="1" ht="16.5" customHeight="1">
      <c r="A35" s="167">
        <v>50403</v>
      </c>
      <c r="B35" s="169" t="s">
        <v>2188</v>
      </c>
      <c r="C35" s="165">
        <v>0</v>
      </c>
    </row>
    <row r="36" spans="1:3" s="157" customFormat="1" ht="16.5" customHeight="1">
      <c r="A36" s="167">
        <v>50404</v>
      </c>
      <c r="B36" s="169" t="s">
        <v>2190</v>
      </c>
      <c r="C36" s="165">
        <v>0</v>
      </c>
    </row>
    <row r="37" spans="1:3" s="157" customFormat="1" ht="16.5" customHeight="1">
      <c r="A37" s="167">
        <v>50405</v>
      </c>
      <c r="B37" s="169" t="s">
        <v>2191</v>
      </c>
      <c r="C37" s="165">
        <v>0</v>
      </c>
    </row>
    <row r="38" spans="1:3" s="157" customFormat="1" ht="16.5" customHeight="1">
      <c r="A38" s="167">
        <v>50499</v>
      </c>
      <c r="B38" s="169" t="s">
        <v>2192</v>
      </c>
      <c r="C38" s="165">
        <v>0</v>
      </c>
    </row>
    <row r="39" spans="1:3" s="157" customFormat="1" ht="16.5" customHeight="1">
      <c r="A39" s="167">
        <v>505</v>
      </c>
      <c r="B39" s="168" t="s">
        <v>2194</v>
      </c>
      <c r="C39" s="165">
        <f>SUM(C40:C42)</f>
        <v>242252</v>
      </c>
    </row>
    <row r="40" spans="1:3" s="157" customFormat="1" ht="16.5" customHeight="1">
      <c r="A40" s="167">
        <v>50501</v>
      </c>
      <c r="B40" s="169" t="s">
        <v>2195</v>
      </c>
      <c r="C40" s="165">
        <f>206818+12000</f>
        <v>218818</v>
      </c>
    </row>
    <row r="41" spans="1:3" s="157" customFormat="1" ht="16.5" customHeight="1">
      <c r="A41" s="167">
        <v>50502</v>
      </c>
      <c r="B41" s="169" t="s">
        <v>2196</v>
      </c>
      <c r="C41" s="165">
        <v>23434</v>
      </c>
    </row>
    <row r="42" spans="1:3" s="157" customFormat="1" ht="16.5" customHeight="1">
      <c r="A42" s="167">
        <v>50599</v>
      </c>
      <c r="B42" s="169" t="s">
        <v>2197</v>
      </c>
      <c r="C42" s="165">
        <v>0</v>
      </c>
    </row>
    <row r="43" spans="1:3" s="157" customFormat="1" ht="16.5" customHeight="1">
      <c r="A43" s="167">
        <v>506</v>
      </c>
      <c r="B43" s="168" t="s">
        <v>2198</v>
      </c>
      <c r="C43" s="165">
        <f>SUM(C44:C45)</f>
        <v>77</v>
      </c>
    </row>
    <row r="44" spans="1:3" s="157" customFormat="1" ht="16.5" customHeight="1">
      <c r="A44" s="167">
        <v>50601</v>
      </c>
      <c r="B44" s="169" t="s">
        <v>2199</v>
      </c>
      <c r="C44" s="165">
        <v>77</v>
      </c>
    </row>
    <row r="45" spans="1:3" s="157" customFormat="1" ht="16.5" customHeight="1">
      <c r="A45" s="167">
        <v>50602</v>
      </c>
      <c r="B45" s="169" t="s">
        <v>2200</v>
      </c>
      <c r="C45" s="165">
        <v>0</v>
      </c>
    </row>
    <row r="46" spans="1:3" s="157" customFormat="1" ht="16.5" customHeight="1">
      <c r="A46" s="167">
        <v>507</v>
      </c>
      <c r="B46" s="168" t="s">
        <v>2201</v>
      </c>
      <c r="C46" s="165">
        <f>SUM(C47:C49)</f>
        <v>0</v>
      </c>
    </row>
    <row r="47" spans="1:3" s="157" customFormat="1" ht="16.5" customHeight="1">
      <c r="A47" s="167">
        <v>50701</v>
      </c>
      <c r="B47" s="169" t="s">
        <v>2202</v>
      </c>
      <c r="C47" s="165">
        <v>0</v>
      </c>
    </row>
    <row r="48" spans="1:3" s="157" customFormat="1" ht="16.5" customHeight="1">
      <c r="A48" s="167">
        <v>50702</v>
      </c>
      <c r="B48" s="169" t="s">
        <v>2203</v>
      </c>
      <c r="C48" s="165">
        <v>0</v>
      </c>
    </row>
    <row r="49" spans="1:3" s="157" customFormat="1" ht="16.5" customHeight="1">
      <c r="A49" s="167">
        <v>50799</v>
      </c>
      <c r="B49" s="169" t="s">
        <v>2204</v>
      </c>
      <c r="C49" s="165">
        <v>0</v>
      </c>
    </row>
    <row r="50" spans="1:3" s="157" customFormat="1" ht="16.5" customHeight="1">
      <c r="A50" s="167">
        <v>508</v>
      </c>
      <c r="B50" s="168" t="s">
        <v>2205</v>
      </c>
      <c r="C50" s="165">
        <f>SUM(C51:C54)</f>
        <v>0</v>
      </c>
    </row>
    <row r="51" spans="1:3" s="157" customFormat="1" ht="16.5" customHeight="1">
      <c r="A51" s="167">
        <v>50803</v>
      </c>
      <c r="B51" s="169" t="s">
        <v>2206</v>
      </c>
      <c r="C51" s="165">
        <v>0</v>
      </c>
    </row>
    <row r="52" spans="1:3" s="157" customFormat="1" ht="16.5" customHeight="1">
      <c r="A52" s="167">
        <v>50804</v>
      </c>
      <c r="B52" s="169" t="s">
        <v>2207</v>
      </c>
      <c r="C52" s="165">
        <v>0</v>
      </c>
    </row>
    <row r="53" spans="1:3" s="157" customFormat="1" ht="16.5" customHeight="1">
      <c r="A53" s="167">
        <v>50805</v>
      </c>
      <c r="B53" s="169" t="s">
        <v>2208</v>
      </c>
      <c r="C53" s="165">
        <v>0</v>
      </c>
    </row>
    <row r="54" spans="1:3" s="157" customFormat="1" ht="16.5" customHeight="1">
      <c r="A54" s="167">
        <v>50899</v>
      </c>
      <c r="B54" s="169" t="s">
        <v>2209</v>
      </c>
      <c r="C54" s="165">
        <v>0</v>
      </c>
    </row>
    <row r="55" spans="1:3" s="157" customFormat="1" ht="16.5" customHeight="1">
      <c r="A55" s="167">
        <v>509</v>
      </c>
      <c r="B55" s="168" t="s">
        <v>2210</v>
      </c>
      <c r="C55" s="165">
        <f>SUM(C56:C60)</f>
        <v>21084</v>
      </c>
    </row>
    <row r="56" spans="1:3" s="157" customFormat="1" ht="16.5" customHeight="1">
      <c r="A56" s="167">
        <v>50901</v>
      </c>
      <c r="B56" s="169" t="s">
        <v>2211</v>
      </c>
      <c r="C56" s="165">
        <v>2603</v>
      </c>
    </row>
    <row r="57" spans="1:3" s="157" customFormat="1" ht="16.5" customHeight="1">
      <c r="A57" s="167">
        <v>50902</v>
      </c>
      <c r="B57" s="169" t="s">
        <v>2212</v>
      </c>
      <c r="C57" s="165">
        <v>0</v>
      </c>
    </row>
    <row r="58" spans="1:3" s="157" customFormat="1" ht="16.5" customHeight="1">
      <c r="A58" s="167">
        <v>50903</v>
      </c>
      <c r="B58" s="169" t="s">
        <v>2213</v>
      </c>
      <c r="C58" s="165">
        <v>0</v>
      </c>
    </row>
    <row r="59" spans="1:3" s="157" customFormat="1" ht="16.5" customHeight="1">
      <c r="A59" s="167">
        <v>50905</v>
      </c>
      <c r="B59" s="169" t="s">
        <v>2214</v>
      </c>
      <c r="C59" s="165">
        <v>18481</v>
      </c>
    </row>
    <row r="60" spans="1:3" s="157" customFormat="1" ht="16.5" customHeight="1">
      <c r="A60" s="167">
        <v>50999</v>
      </c>
      <c r="B60" s="169" t="s">
        <v>2215</v>
      </c>
      <c r="C60" s="165">
        <v>0</v>
      </c>
    </row>
    <row r="61" spans="1:3" s="157" customFormat="1" ht="16.5" customHeight="1">
      <c r="A61" s="167">
        <v>510</v>
      </c>
      <c r="B61" s="168" t="s">
        <v>2216</v>
      </c>
      <c r="C61" s="165">
        <f>SUM(C62:C64)</f>
        <v>0</v>
      </c>
    </row>
    <row r="62" spans="1:3" s="157" customFormat="1" ht="16.5" customHeight="1">
      <c r="A62" s="167">
        <v>51002</v>
      </c>
      <c r="B62" s="169" t="s">
        <v>2217</v>
      </c>
      <c r="C62" s="165">
        <v>0</v>
      </c>
    </row>
    <row r="63" spans="1:3" s="157" customFormat="1" ht="16.5" customHeight="1">
      <c r="A63" s="167">
        <v>51003</v>
      </c>
      <c r="B63" s="169" t="s">
        <v>2218</v>
      </c>
      <c r="C63" s="165">
        <v>0</v>
      </c>
    </row>
    <row r="64" spans="1:3" s="157" customFormat="1" ht="16.5" customHeight="1">
      <c r="A64" s="167">
        <v>51004</v>
      </c>
      <c r="B64" s="169" t="s">
        <v>2219</v>
      </c>
      <c r="C64" s="165">
        <v>0</v>
      </c>
    </row>
    <row r="65" spans="1:3" s="157" customFormat="1" ht="16.5" customHeight="1">
      <c r="A65" s="167">
        <v>511</v>
      </c>
      <c r="B65" s="168" t="s">
        <v>2220</v>
      </c>
      <c r="C65" s="165">
        <f>SUM(C66:C69)</f>
        <v>0</v>
      </c>
    </row>
    <row r="66" spans="1:3" s="157" customFormat="1" ht="16.5" customHeight="1">
      <c r="A66" s="167">
        <v>51101</v>
      </c>
      <c r="B66" s="169" t="s">
        <v>2221</v>
      </c>
      <c r="C66" s="165">
        <v>0</v>
      </c>
    </row>
    <row r="67" spans="1:3" s="157" customFormat="1" ht="16.5" customHeight="1">
      <c r="A67" s="167">
        <v>51102</v>
      </c>
      <c r="B67" s="169" t="s">
        <v>2222</v>
      </c>
      <c r="C67" s="165">
        <v>0</v>
      </c>
    </row>
    <row r="68" spans="1:3" s="157" customFormat="1" ht="16.5" customHeight="1">
      <c r="A68" s="167">
        <v>51103</v>
      </c>
      <c r="B68" s="169" t="s">
        <v>2223</v>
      </c>
      <c r="C68" s="165">
        <v>0</v>
      </c>
    </row>
    <row r="69" spans="1:3" s="157" customFormat="1" ht="16.5" customHeight="1">
      <c r="A69" s="167">
        <v>51104</v>
      </c>
      <c r="B69" s="169" t="s">
        <v>2224</v>
      </c>
      <c r="C69" s="165">
        <v>0</v>
      </c>
    </row>
    <row r="70" spans="1:3" s="157" customFormat="1" ht="16.5" customHeight="1">
      <c r="A70" s="167">
        <v>514</v>
      </c>
      <c r="B70" s="168" t="s">
        <v>2225</v>
      </c>
      <c r="C70" s="165">
        <f>SUM(C71:C72)</f>
        <v>0</v>
      </c>
    </row>
    <row r="71" spans="1:3" s="157" customFormat="1" ht="16.5" customHeight="1">
      <c r="A71" s="167">
        <v>51401</v>
      </c>
      <c r="B71" s="169" t="s">
        <v>2145</v>
      </c>
      <c r="C71" s="165">
        <v>0</v>
      </c>
    </row>
    <row r="72" spans="1:3" s="157" customFormat="1" ht="16.5" customHeight="1">
      <c r="A72" s="167">
        <v>51402</v>
      </c>
      <c r="B72" s="169" t="s">
        <v>2226</v>
      </c>
      <c r="C72" s="165">
        <v>0</v>
      </c>
    </row>
    <row r="73" spans="1:3" s="157" customFormat="1" ht="16.5" customHeight="1">
      <c r="A73" s="167">
        <v>599</v>
      </c>
      <c r="B73" s="168" t="s">
        <v>1308</v>
      </c>
      <c r="C73" s="165">
        <f>SUM(C74:C78)</f>
        <v>0</v>
      </c>
    </row>
    <row r="74" spans="1:3" s="157" customFormat="1" ht="16.5" customHeight="1">
      <c r="A74" s="167">
        <v>59907</v>
      </c>
      <c r="B74" s="169" t="s">
        <v>2227</v>
      </c>
      <c r="C74" s="165">
        <v>0</v>
      </c>
    </row>
    <row r="75" spans="1:3" s="157" customFormat="1" ht="16.5" customHeight="1">
      <c r="A75" s="167">
        <v>59908</v>
      </c>
      <c r="B75" s="169" t="s">
        <v>2228</v>
      </c>
      <c r="C75" s="165">
        <v>0</v>
      </c>
    </row>
    <row r="76" spans="1:3" s="157" customFormat="1" ht="16.5" customHeight="1">
      <c r="A76" s="167">
        <v>59909</v>
      </c>
      <c r="B76" s="169" t="s">
        <v>2229</v>
      </c>
      <c r="C76" s="165">
        <v>0</v>
      </c>
    </row>
    <row r="77" spans="1:3" s="157" customFormat="1" ht="16.5" customHeight="1">
      <c r="A77" s="167">
        <v>59910</v>
      </c>
      <c r="B77" s="169" t="s">
        <v>2230</v>
      </c>
      <c r="C77" s="165">
        <v>0</v>
      </c>
    </row>
    <row r="78" spans="1:3" s="157" customFormat="1" ht="16.5" customHeight="1">
      <c r="A78" s="167">
        <v>59999</v>
      </c>
      <c r="B78" s="169" t="s">
        <v>2146</v>
      </c>
      <c r="C78" s="165">
        <v>0</v>
      </c>
    </row>
  </sheetData>
  <sheetProtection/>
  <mergeCells count="5">
    <mergeCell ref="A1:B1"/>
    <mergeCell ref="C1:D1"/>
    <mergeCell ref="A2:C2"/>
    <mergeCell ref="A5:A6"/>
    <mergeCell ref="B5:B6"/>
  </mergeCells>
  <printOptions/>
  <pageMargins left="0.7479166666666667" right="0.5118055555555555" top="0.66875" bottom="0.5118055555555555" header="0.5118055555555555" footer="0.5118055555555555"/>
  <pageSetup fitToHeight="0" horizontalDpi="600" verticalDpi="600" orientation="portrait" paperSize="9" scale="80"/>
</worksheet>
</file>

<file path=xl/worksheets/sheet2.xml><?xml version="1.0" encoding="utf-8"?>
<worksheet xmlns="http://schemas.openxmlformats.org/spreadsheetml/2006/main" xmlns:r="http://schemas.openxmlformats.org/officeDocument/2006/relationships">
  <dimension ref="A1:J37"/>
  <sheetViews>
    <sheetView zoomScaleSheetLayoutView="100" workbookViewId="0" topLeftCell="A1">
      <selection activeCell="A1" sqref="A1"/>
    </sheetView>
  </sheetViews>
  <sheetFormatPr defaultColWidth="40.375" defaultRowHeight="14.25"/>
  <cols>
    <col min="1" max="1" width="33.125" style="311" customWidth="1"/>
    <col min="2" max="4" width="11.375" style="311" customWidth="1"/>
    <col min="5" max="5" width="8.50390625" style="311" customWidth="1"/>
    <col min="6" max="6" width="30.875" style="311" customWidth="1"/>
    <col min="7" max="10" width="10.25390625" style="311" customWidth="1"/>
    <col min="11" max="244" width="40.375" style="311" customWidth="1"/>
    <col min="245" max="245" width="33.125" style="311" customWidth="1"/>
    <col min="246" max="247" width="13.25390625" style="311" customWidth="1"/>
    <col min="248" max="248" width="13.375" style="311" customWidth="1"/>
    <col min="249" max="249" width="30.875" style="311" customWidth="1"/>
    <col min="250" max="250" width="13.25390625" style="311" customWidth="1"/>
    <col min="251" max="251" width="13.375" style="311" customWidth="1"/>
    <col min="252" max="252" width="13.00390625" style="311" customWidth="1"/>
    <col min="253" max="253" width="10.875" style="311" customWidth="1"/>
    <col min="254" max="16384" width="40.375" style="311" customWidth="1"/>
  </cols>
  <sheetData>
    <row r="1" s="311" customFormat="1" ht="18.75">
      <c r="A1" s="314" t="s">
        <v>73</v>
      </c>
    </row>
    <row r="2" spans="1:10" s="311" customFormat="1" ht="27.75" customHeight="1">
      <c r="A2" s="315" t="s">
        <v>74</v>
      </c>
      <c r="B2" s="315"/>
      <c r="C2" s="315"/>
      <c r="D2" s="315"/>
      <c r="E2" s="315"/>
      <c r="F2" s="315"/>
      <c r="G2" s="315"/>
      <c r="H2" s="315"/>
      <c r="I2" s="315"/>
      <c r="J2" s="315"/>
    </row>
    <row r="3" spans="1:10" s="311" customFormat="1" ht="15.75">
      <c r="A3" s="316"/>
      <c r="B3" s="316"/>
      <c r="C3" s="316"/>
      <c r="D3" s="316"/>
      <c r="E3" s="316"/>
      <c r="F3" s="316"/>
      <c r="G3" s="416"/>
      <c r="H3" s="331" t="s">
        <v>2</v>
      </c>
      <c r="I3" s="331"/>
      <c r="J3" s="331"/>
    </row>
    <row r="4" spans="1:10" s="312" customFormat="1" ht="30">
      <c r="A4" s="417" t="s">
        <v>3</v>
      </c>
      <c r="B4" s="289" t="s">
        <v>4</v>
      </c>
      <c r="C4" s="289" t="s">
        <v>5</v>
      </c>
      <c r="D4" s="289" t="s">
        <v>6</v>
      </c>
      <c r="E4" s="318" t="s">
        <v>7</v>
      </c>
      <c r="F4" s="417" t="s">
        <v>3</v>
      </c>
      <c r="G4" s="289" t="s">
        <v>4</v>
      </c>
      <c r="H4" s="289" t="s">
        <v>5</v>
      </c>
      <c r="I4" s="289" t="s">
        <v>6</v>
      </c>
      <c r="J4" s="318" t="s">
        <v>7</v>
      </c>
    </row>
    <row r="5" spans="1:10" s="311" customFormat="1" ht="15.75">
      <c r="A5" s="417" t="s">
        <v>8</v>
      </c>
      <c r="B5" s="85">
        <f>SUM(B6:B7,B31,B35,B36,B37)</f>
        <v>758579</v>
      </c>
      <c r="C5" s="115">
        <f>SUM(C6:C7,C31,C35,C36,C37)</f>
        <v>1087948</v>
      </c>
      <c r="D5" s="115">
        <f>SUM(D6:D7,D31,D35,D36,D37)</f>
        <v>1169033</v>
      </c>
      <c r="E5" s="115"/>
      <c r="F5" s="417" t="s">
        <v>9</v>
      </c>
      <c r="G5" s="116">
        <f>SUM(G6,G31:G35)</f>
        <v>758579</v>
      </c>
      <c r="H5" s="116">
        <f>SUM(H6,H31:H35)</f>
        <v>1087948</v>
      </c>
      <c r="I5" s="116">
        <f>SUM(I6,I31:I36)</f>
        <v>1169033</v>
      </c>
      <c r="J5" s="116"/>
    </row>
    <row r="6" spans="1:10" s="311" customFormat="1" ht="15.75">
      <c r="A6" s="418" t="s">
        <v>10</v>
      </c>
      <c r="B6" s="260">
        <v>69101</v>
      </c>
      <c r="C6" s="85">
        <v>69101</v>
      </c>
      <c r="D6" s="85">
        <v>69101</v>
      </c>
      <c r="E6" s="260"/>
      <c r="F6" s="418" t="s">
        <v>11</v>
      </c>
      <c r="G6" s="261">
        <f aca="true" t="shared" si="0" ref="G6:I6">SUM(G7:G30)</f>
        <v>654898</v>
      </c>
      <c r="H6" s="261">
        <f t="shared" si="0"/>
        <v>828289</v>
      </c>
      <c r="I6" s="261">
        <f t="shared" si="0"/>
        <v>697941</v>
      </c>
      <c r="J6" s="319">
        <v>0.09</v>
      </c>
    </row>
    <row r="7" spans="1:10" s="311" customFormat="1" ht="15.75">
      <c r="A7" s="418" t="s">
        <v>12</v>
      </c>
      <c r="B7" s="116">
        <f>SUM(B8,B23)</f>
        <v>248226</v>
      </c>
      <c r="C7" s="115">
        <f>SUM(C8,C23)</f>
        <v>248226</v>
      </c>
      <c r="D7" s="115">
        <f>SUM(D8,D23)</f>
        <v>250016</v>
      </c>
      <c r="E7" s="319">
        <v>0.108</v>
      </c>
      <c r="F7" s="419" t="s">
        <v>13</v>
      </c>
      <c r="G7" s="420">
        <v>37160</v>
      </c>
      <c r="H7" s="120">
        <v>60302</v>
      </c>
      <c r="I7" s="262">
        <v>40104</v>
      </c>
      <c r="J7" s="262"/>
    </row>
    <row r="8" spans="1:10" s="311" customFormat="1" ht="15.75">
      <c r="A8" s="261" t="s">
        <v>14</v>
      </c>
      <c r="B8" s="261">
        <f>SUM(B9:B22)</f>
        <v>128226</v>
      </c>
      <c r="C8" s="260">
        <f>SUM(C9:C22)</f>
        <v>124226</v>
      </c>
      <c r="D8" s="260">
        <f>SUM(D9:D22)</f>
        <v>127367</v>
      </c>
      <c r="E8" s="319">
        <v>0.192</v>
      </c>
      <c r="F8" s="419" t="s">
        <v>15</v>
      </c>
      <c r="G8" s="420">
        <v>63</v>
      </c>
      <c r="H8" s="120">
        <v>70</v>
      </c>
      <c r="I8" s="262">
        <v>66</v>
      </c>
      <c r="J8" s="262"/>
    </row>
    <row r="9" spans="1:10" s="311" customFormat="1" ht="15.75">
      <c r="A9" s="419" t="s">
        <v>16</v>
      </c>
      <c r="B9" s="89">
        <v>62296</v>
      </c>
      <c r="C9" s="89">
        <v>37726</v>
      </c>
      <c r="D9" s="89">
        <v>38225</v>
      </c>
      <c r="E9" s="421"/>
      <c r="F9" s="419" t="s">
        <v>17</v>
      </c>
      <c r="G9" s="420">
        <v>15682</v>
      </c>
      <c r="H9" s="120">
        <v>24195</v>
      </c>
      <c r="I9" s="262">
        <v>22868</v>
      </c>
      <c r="J9" s="262"/>
    </row>
    <row r="10" spans="1:10" s="311" customFormat="1" ht="15.75">
      <c r="A10" s="419" t="s">
        <v>19</v>
      </c>
      <c r="B10" s="265"/>
      <c r="C10" s="120"/>
      <c r="D10" s="265"/>
      <c r="E10" s="421"/>
      <c r="F10" s="419" t="s">
        <v>20</v>
      </c>
      <c r="G10" s="420">
        <v>160739</v>
      </c>
      <c r="H10" s="120">
        <v>162778</v>
      </c>
      <c r="I10" s="262">
        <v>169658</v>
      </c>
      <c r="J10" s="262"/>
    </row>
    <row r="11" spans="1:10" s="311" customFormat="1" ht="15.75">
      <c r="A11" s="419" t="s">
        <v>21</v>
      </c>
      <c r="B11" s="89">
        <v>15000</v>
      </c>
      <c r="C11" s="89">
        <v>13000</v>
      </c>
      <c r="D11" s="89">
        <v>12906</v>
      </c>
      <c r="E11" s="421"/>
      <c r="F11" s="419" t="s">
        <v>22</v>
      </c>
      <c r="G11" s="420">
        <v>3812</v>
      </c>
      <c r="H11" s="120">
        <v>3818</v>
      </c>
      <c r="I11" s="262">
        <v>3814</v>
      </c>
      <c r="J11" s="262"/>
    </row>
    <row r="12" spans="1:10" s="311" customFormat="1" ht="15.75">
      <c r="A12" s="419" t="s">
        <v>23</v>
      </c>
      <c r="B12" s="89">
        <v>17000</v>
      </c>
      <c r="C12" s="89">
        <v>17000</v>
      </c>
      <c r="D12" s="89">
        <v>17654</v>
      </c>
      <c r="E12" s="421"/>
      <c r="F12" s="419" t="s">
        <v>24</v>
      </c>
      <c r="G12" s="420">
        <v>6838</v>
      </c>
      <c r="H12" s="120">
        <v>13601</v>
      </c>
      <c r="I12" s="262">
        <v>11836</v>
      </c>
      <c r="J12" s="262"/>
    </row>
    <row r="13" spans="1:10" s="311" customFormat="1" ht="15.75">
      <c r="A13" s="419" t="s">
        <v>25</v>
      </c>
      <c r="B13" s="89">
        <v>4000</v>
      </c>
      <c r="C13" s="89">
        <v>2700</v>
      </c>
      <c r="D13" s="89">
        <v>2911</v>
      </c>
      <c r="E13" s="421"/>
      <c r="F13" s="419" t="s">
        <v>26</v>
      </c>
      <c r="G13" s="420">
        <v>84340</v>
      </c>
      <c r="H13" s="120">
        <v>111948</v>
      </c>
      <c r="I13" s="262">
        <v>93426</v>
      </c>
      <c r="J13" s="262"/>
    </row>
    <row r="14" spans="1:10" s="311" customFormat="1" ht="15.75">
      <c r="A14" s="419" t="s">
        <v>27</v>
      </c>
      <c r="B14" s="89">
        <v>4800</v>
      </c>
      <c r="C14" s="89">
        <v>3500</v>
      </c>
      <c r="D14" s="89">
        <v>3636</v>
      </c>
      <c r="E14" s="421"/>
      <c r="F14" s="419" t="s">
        <v>28</v>
      </c>
      <c r="G14" s="420">
        <v>52406</v>
      </c>
      <c r="H14" s="120">
        <v>76158</v>
      </c>
      <c r="I14" s="262">
        <v>68625</v>
      </c>
      <c r="J14" s="262"/>
    </row>
    <row r="15" spans="1:10" s="311" customFormat="1" ht="15.75">
      <c r="A15" s="419" t="s">
        <v>29</v>
      </c>
      <c r="B15" s="89">
        <v>5500</v>
      </c>
      <c r="C15" s="89">
        <v>13800</v>
      </c>
      <c r="D15" s="89">
        <v>14170</v>
      </c>
      <c r="E15" s="421"/>
      <c r="F15" s="419" t="s">
        <v>30</v>
      </c>
      <c r="G15" s="420">
        <v>25309</v>
      </c>
      <c r="H15" s="120">
        <v>24668</v>
      </c>
      <c r="I15" s="262">
        <v>24823</v>
      </c>
      <c r="J15" s="262"/>
    </row>
    <row r="16" spans="1:10" s="311" customFormat="1" ht="15.75">
      <c r="A16" s="419" t="s">
        <v>31</v>
      </c>
      <c r="B16" s="89">
        <v>2500</v>
      </c>
      <c r="C16" s="89">
        <v>2800</v>
      </c>
      <c r="D16" s="89">
        <v>2757</v>
      </c>
      <c r="E16" s="421"/>
      <c r="F16" s="419" t="s">
        <v>32</v>
      </c>
      <c r="G16" s="420">
        <v>12022</v>
      </c>
      <c r="H16" s="120">
        <v>27077</v>
      </c>
      <c r="I16" s="262">
        <v>7409</v>
      </c>
      <c r="J16" s="262"/>
    </row>
    <row r="17" spans="1:10" s="311" customFormat="1" ht="15.75">
      <c r="A17" s="419" t="s">
        <v>33</v>
      </c>
      <c r="B17" s="89">
        <v>4500</v>
      </c>
      <c r="C17" s="89">
        <v>8000</v>
      </c>
      <c r="D17" s="89">
        <v>8524</v>
      </c>
      <c r="E17" s="421"/>
      <c r="F17" s="419" t="s">
        <v>34</v>
      </c>
      <c r="G17" s="420">
        <v>91407</v>
      </c>
      <c r="H17" s="120">
        <v>84010</v>
      </c>
      <c r="I17" s="262">
        <v>91885</v>
      </c>
      <c r="J17" s="262"/>
    </row>
    <row r="18" spans="1:10" s="311" customFormat="1" ht="15.75">
      <c r="A18" s="419" t="s">
        <v>35</v>
      </c>
      <c r="B18" s="89">
        <v>2130</v>
      </c>
      <c r="C18" s="89">
        <v>1500</v>
      </c>
      <c r="D18" s="89">
        <v>1626</v>
      </c>
      <c r="E18" s="421"/>
      <c r="F18" s="419" t="s">
        <v>36</v>
      </c>
      <c r="G18" s="420">
        <v>46104</v>
      </c>
      <c r="H18" s="120">
        <v>84363</v>
      </c>
      <c r="I18" s="262">
        <v>51335</v>
      </c>
      <c r="J18" s="262"/>
    </row>
    <row r="19" spans="1:10" s="311" customFormat="1" ht="15.75">
      <c r="A19" s="419" t="s">
        <v>37</v>
      </c>
      <c r="B19" s="89">
        <v>500</v>
      </c>
      <c r="C19" s="89">
        <v>500</v>
      </c>
      <c r="D19" s="89">
        <v>407</v>
      </c>
      <c r="E19" s="421"/>
      <c r="F19" s="419" t="s">
        <v>38</v>
      </c>
      <c r="G19" s="420">
        <v>31239</v>
      </c>
      <c r="H19" s="120">
        <v>39762</v>
      </c>
      <c r="I19" s="262">
        <v>46390</v>
      </c>
      <c r="J19" s="262"/>
    </row>
    <row r="20" spans="1:10" s="311" customFormat="1" ht="15.75">
      <c r="A20" s="419" t="s">
        <v>39</v>
      </c>
      <c r="B20" s="89">
        <v>3000</v>
      </c>
      <c r="C20" s="89">
        <v>18000</v>
      </c>
      <c r="D20" s="89">
        <v>18634</v>
      </c>
      <c r="E20" s="421"/>
      <c r="F20" s="419" t="s">
        <v>40</v>
      </c>
      <c r="G20" s="420">
        <v>648</v>
      </c>
      <c r="H20" s="120">
        <v>3908</v>
      </c>
      <c r="I20" s="262">
        <v>2039</v>
      </c>
      <c r="J20" s="262"/>
    </row>
    <row r="21" spans="1:10" s="311" customFormat="1" ht="15.75">
      <c r="A21" s="419" t="s">
        <v>41</v>
      </c>
      <c r="B21" s="89">
        <v>7000</v>
      </c>
      <c r="C21" s="89">
        <v>5700</v>
      </c>
      <c r="D21" s="89">
        <v>5916</v>
      </c>
      <c r="E21" s="421"/>
      <c r="F21" s="419" t="s">
        <v>42</v>
      </c>
      <c r="G21" s="420">
        <v>130</v>
      </c>
      <c r="H21" s="120">
        <v>130</v>
      </c>
      <c r="I21" s="262">
        <v>103</v>
      </c>
      <c r="J21" s="262"/>
    </row>
    <row r="22" spans="1:10" s="311" customFormat="1" ht="15.75">
      <c r="A22" s="419" t="s">
        <v>43</v>
      </c>
      <c r="B22" s="89"/>
      <c r="C22" s="265"/>
      <c r="D22" s="89">
        <v>1</v>
      </c>
      <c r="E22" s="262"/>
      <c r="F22" s="419" t="s">
        <v>44</v>
      </c>
      <c r="G22" s="420"/>
      <c r="H22" s="120">
        <v>0</v>
      </c>
      <c r="I22" s="262">
        <v>0</v>
      </c>
      <c r="J22" s="262"/>
    </row>
    <row r="23" spans="1:10" s="311" customFormat="1" ht="15.75">
      <c r="A23" s="261" t="s">
        <v>45</v>
      </c>
      <c r="B23" s="261">
        <f>SUM(B24:B30)</f>
        <v>120000</v>
      </c>
      <c r="C23" s="260">
        <f>SUM(C24:C30)</f>
        <v>124000</v>
      </c>
      <c r="D23" s="260">
        <f>SUM(D24:D30)</f>
        <v>122649</v>
      </c>
      <c r="E23" s="319">
        <v>0.032</v>
      </c>
      <c r="F23" s="419" t="s">
        <v>46</v>
      </c>
      <c r="G23" s="420">
        <v>29785</v>
      </c>
      <c r="H23" s="120">
        <v>32071</v>
      </c>
      <c r="I23" s="262">
        <v>12819</v>
      </c>
      <c r="J23" s="262"/>
    </row>
    <row r="24" spans="1:10" s="311" customFormat="1" ht="15.75">
      <c r="A24" s="262" t="s">
        <v>47</v>
      </c>
      <c r="B24" s="89">
        <v>4550</v>
      </c>
      <c r="C24" s="89">
        <v>4550</v>
      </c>
      <c r="D24" s="422">
        <v>4187</v>
      </c>
      <c r="E24" s="262"/>
      <c r="F24" s="419" t="s">
        <v>48</v>
      </c>
      <c r="G24" s="420">
        <v>31357</v>
      </c>
      <c r="H24" s="120">
        <v>39082</v>
      </c>
      <c r="I24" s="262">
        <v>30916</v>
      </c>
      <c r="J24" s="262"/>
    </row>
    <row r="25" spans="1:10" s="311" customFormat="1" ht="15.75">
      <c r="A25" s="262" t="s">
        <v>49</v>
      </c>
      <c r="B25" s="89">
        <v>2000</v>
      </c>
      <c r="C25" s="89">
        <v>2000</v>
      </c>
      <c r="D25" s="422">
        <v>2362</v>
      </c>
      <c r="E25" s="262"/>
      <c r="F25" s="419" t="s">
        <v>50</v>
      </c>
      <c r="G25" s="420">
        <v>821</v>
      </c>
      <c r="H25" s="120">
        <v>1821</v>
      </c>
      <c r="I25" s="262">
        <v>526</v>
      </c>
      <c r="J25" s="262"/>
    </row>
    <row r="26" spans="1:10" s="311" customFormat="1" ht="15.75">
      <c r="A26" s="262" t="s">
        <v>51</v>
      </c>
      <c r="B26" s="89">
        <v>3200</v>
      </c>
      <c r="C26" s="89">
        <v>3200</v>
      </c>
      <c r="D26" s="422">
        <v>3279</v>
      </c>
      <c r="E26" s="262"/>
      <c r="F26" s="419" t="s">
        <v>52</v>
      </c>
      <c r="G26" s="420">
        <v>2138</v>
      </c>
      <c r="H26" s="120">
        <v>17001</v>
      </c>
      <c r="I26" s="262">
        <v>3548</v>
      </c>
      <c r="J26" s="262"/>
    </row>
    <row r="27" spans="1:10" s="311" customFormat="1" ht="15.75">
      <c r="A27" s="262" t="s">
        <v>53</v>
      </c>
      <c r="B27" s="265"/>
      <c r="C27" s="89"/>
      <c r="D27" s="422"/>
      <c r="E27" s="262"/>
      <c r="F27" s="419" t="s">
        <v>54</v>
      </c>
      <c r="G27" s="420"/>
      <c r="H27" s="120">
        <v>0</v>
      </c>
      <c r="I27" s="262">
        <v>0</v>
      </c>
      <c r="J27" s="262"/>
    </row>
    <row r="28" spans="1:10" s="311" customFormat="1" ht="15.75">
      <c r="A28" s="262" t="s">
        <v>55</v>
      </c>
      <c r="B28" s="89">
        <v>109000</v>
      </c>
      <c r="C28" s="89">
        <v>113000</v>
      </c>
      <c r="D28" s="422">
        <v>111521</v>
      </c>
      <c r="E28" s="262"/>
      <c r="F28" s="419" t="s">
        <v>56</v>
      </c>
      <c r="G28" s="420">
        <v>15597</v>
      </c>
      <c r="H28" s="120">
        <v>15882</v>
      </c>
      <c r="I28" s="262">
        <v>15750</v>
      </c>
      <c r="J28" s="262"/>
    </row>
    <row r="29" spans="1:10" s="311" customFormat="1" ht="15.75">
      <c r="A29" s="269" t="s">
        <v>57</v>
      </c>
      <c r="B29" s="89">
        <v>1100</v>
      </c>
      <c r="C29" s="89">
        <v>1100</v>
      </c>
      <c r="D29" s="422">
        <v>1000</v>
      </c>
      <c r="E29" s="262"/>
      <c r="F29" s="419" t="s">
        <v>58</v>
      </c>
      <c r="G29" s="420">
        <v>1</v>
      </c>
      <c r="H29" s="120">
        <v>2</v>
      </c>
      <c r="I29" s="261">
        <v>1</v>
      </c>
      <c r="J29" s="262"/>
    </row>
    <row r="30" spans="1:10" s="311" customFormat="1" ht="15.75">
      <c r="A30" s="262" t="s">
        <v>59</v>
      </c>
      <c r="B30" s="89">
        <v>150</v>
      </c>
      <c r="C30" s="89">
        <v>150</v>
      </c>
      <c r="D30" s="422">
        <v>300</v>
      </c>
      <c r="E30" s="262"/>
      <c r="F30" s="419" t="s">
        <v>60</v>
      </c>
      <c r="G30" s="420">
        <v>7300</v>
      </c>
      <c r="H30" s="120">
        <v>5642</v>
      </c>
      <c r="I30" s="262"/>
      <c r="J30" s="261"/>
    </row>
    <row r="31" spans="1:10" s="311" customFormat="1" ht="15.75">
      <c r="A31" s="261" t="s">
        <v>61</v>
      </c>
      <c r="B31" s="261">
        <f>SUM(B32:B34)</f>
        <v>340247</v>
      </c>
      <c r="C31" s="260">
        <f>SUM(C32:C34)</f>
        <v>471062</v>
      </c>
      <c r="D31" s="260">
        <f>SUM(D32:D34)</f>
        <v>526114</v>
      </c>
      <c r="E31" s="261"/>
      <c r="F31" s="261" t="s">
        <v>62</v>
      </c>
      <c r="G31" s="86">
        <v>26396</v>
      </c>
      <c r="H31" s="86">
        <v>41000</v>
      </c>
      <c r="I31" s="426">
        <v>42099</v>
      </c>
      <c r="J31" s="261"/>
    </row>
    <row r="32" spans="1:10" s="316" customFormat="1" ht="15.75">
      <c r="A32" s="419" t="s">
        <v>63</v>
      </c>
      <c r="B32" s="89">
        <v>4807</v>
      </c>
      <c r="C32" s="89">
        <v>4807</v>
      </c>
      <c r="D32" s="89">
        <v>4807</v>
      </c>
      <c r="E32" s="262"/>
      <c r="F32" s="418" t="s">
        <v>64</v>
      </c>
      <c r="G32" s="86">
        <v>5700</v>
      </c>
      <c r="H32" s="86">
        <v>114860</v>
      </c>
      <c r="I32" s="426">
        <v>114861</v>
      </c>
      <c r="J32" s="261"/>
    </row>
    <row r="33" spans="1:10" s="311" customFormat="1" ht="15.75">
      <c r="A33" s="419" t="s">
        <v>65</v>
      </c>
      <c r="B33" s="89">
        <v>309197</v>
      </c>
      <c r="C33" s="89">
        <v>401082</v>
      </c>
      <c r="D33" s="89">
        <v>444814</v>
      </c>
      <c r="E33" s="262"/>
      <c r="F33" s="138" t="s">
        <v>75</v>
      </c>
      <c r="G33" s="423">
        <v>71585</v>
      </c>
      <c r="H33" s="86">
        <v>103799</v>
      </c>
      <c r="I33" s="423">
        <v>71938</v>
      </c>
      <c r="J33" s="427"/>
    </row>
    <row r="34" spans="1:10" s="311" customFormat="1" ht="15.75">
      <c r="A34" s="419" t="s">
        <v>67</v>
      </c>
      <c r="B34" s="89">
        <v>26243</v>
      </c>
      <c r="C34" s="89">
        <v>65173</v>
      </c>
      <c r="D34" s="89">
        <v>76493</v>
      </c>
      <c r="E34" s="262"/>
      <c r="F34" s="271" t="s">
        <v>76</v>
      </c>
      <c r="G34" s="424"/>
      <c r="H34" s="424"/>
      <c r="I34" s="86">
        <v>25001</v>
      </c>
      <c r="J34" s="262"/>
    </row>
    <row r="35" spans="1:10" s="311" customFormat="1" ht="15.75">
      <c r="A35" s="261" t="s">
        <v>69</v>
      </c>
      <c r="B35" s="85">
        <v>5700</v>
      </c>
      <c r="C35" s="85">
        <v>163560</v>
      </c>
      <c r="D35" s="85">
        <v>163560</v>
      </c>
      <c r="E35" s="261"/>
      <c r="F35" s="271" t="s">
        <v>77</v>
      </c>
      <c r="G35" s="262"/>
      <c r="H35" s="262"/>
      <c r="I35" s="265"/>
      <c r="J35" s="262"/>
    </row>
    <row r="36" spans="1:10" s="311" customFormat="1" ht="15.75">
      <c r="A36" s="261" t="s">
        <v>71</v>
      </c>
      <c r="B36" s="85">
        <v>42905</v>
      </c>
      <c r="C36" s="85">
        <v>43489</v>
      </c>
      <c r="D36" s="85">
        <v>43489</v>
      </c>
      <c r="E36" s="261"/>
      <c r="F36" s="271" t="s">
        <v>78</v>
      </c>
      <c r="G36" s="262"/>
      <c r="H36" s="262"/>
      <c r="I36" s="86">
        <f>201973+23585-8366+1</f>
        <v>217193</v>
      </c>
      <c r="J36" s="262"/>
    </row>
    <row r="37" spans="1:10" s="311" customFormat="1" ht="15.75">
      <c r="A37" s="261" t="s">
        <v>72</v>
      </c>
      <c r="B37" s="85">
        <v>52400</v>
      </c>
      <c r="C37" s="85">
        <v>92510</v>
      </c>
      <c r="D37" s="85">
        <v>116753</v>
      </c>
      <c r="E37" s="261"/>
      <c r="F37" s="425"/>
      <c r="G37" s="425"/>
      <c r="H37" s="425"/>
      <c r="I37" s="425"/>
      <c r="J37" s="425"/>
    </row>
  </sheetData>
  <sheetProtection/>
  <mergeCells count="2">
    <mergeCell ref="A2:J2"/>
    <mergeCell ref="H3:J3"/>
  </mergeCells>
  <printOptions/>
  <pageMargins left="0.7513888888888889" right="0.7513888888888889" top="0.5506944444444445" bottom="0.66875" header="0.39305555555555555" footer="0.5118055555555555"/>
  <pageSetup horizontalDpi="600" verticalDpi="600" orientation="landscape" paperSize="9" scale="80"/>
</worksheet>
</file>

<file path=xl/worksheets/sheet20.xml><?xml version="1.0" encoding="utf-8"?>
<worksheet xmlns="http://schemas.openxmlformats.org/spreadsheetml/2006/main" xmlns:r="http://schemas.openxmlformats.org/officeDocument/2006/relationships">
  <dimension ref="A1:AG14"/>
  <sheetViews>
    <sheetView zoomScaleSheetLayoutView="100" workbookViewId="0" topLeftCell="A1">
      <selection activeCell="A1" sqref="A1:B1"/>
    </sheetView>
  </sheetViews>
  <sheetFormatPr defaultColWidth="8.75390625" defaultRowHeight="14.25"/>
  <cols>
    <col min="1" max="1" width="4.75390625" style="29" customWidth="1"/>
    <col min="2" max="2" width="16.75390625" style="36" customWidth="1"/>
    <col min="3" max="3" width="36.25390625" style="36" customWidth="1"/>
    <col min="4" max="7" width="14.375" style="29" customWidth="1"/>
    <col min="8" max="8" width="9.875" style="29" customWidth="1"/>
    <col min="9" max="10" width="12.75390625" style="29" customWidth="1"/>
    <col min="11" max="11" width="11.375" style="29" customWidth="1"/>
    <col min="12" max="33" width="9.00390625" style="29" bestFit="1" customWidth="1"/>
    <col min="34" max="16384" width="8.75390625" style="29" customWidth="1"/>
  </cols>
  <sheetData>
    <row r="1" spans="1:4" s="29" customFormat="1" ht="20.25">
      <c r="A1" s="132" t="s">
        <v>2231</v>
      </c>
      <c r="B1" s="132"/>
      <c r="C1" s="147"/>
      <c r="D1" s="148"/>
    </row>
    <row r="2" spans="1:8" s="29" customFormat="1" ht="22.5">
      <c r="A2" s="30" t="s">
        <v>2232</v>
      </c>
      <c r="B2" s="30"/>
      <c r="C2" s="30"/>
      <c r="D2" s="30"/>
      <c r="E2" s="30"/>
      <c r="F2" s="30"/>
      <c r="G2" s="30"/>
      <c r="H2" s="30"/>
    </row>
    <row r="3" spans="1:8" s="29" customFormat="1" ht="15.75">
      <c r="A3" s="149"/>
      <c r="B3" s="149"/>
      <c r="C3" s="149"/>
      <c r="D3" s="149"/>
      <c r="E3" s="149"/>
      <c r="F3" s="149"/>
      <c r="G3" s="150" t="s">
        <v>2233</v>
      </c>
      <c r="H3" s="150"/>
    </row>
    <row r="4" spans="1:8" s="29" customFormat="1" ht="19.5" customHeight="1">
      <c r="A4" s="32" t="s">
        <v>2234</v>
      </c>
      <c r="B4" s="32" t="s">
        <v>2235</v>
      </c>
      <c r="C4" s="151" t="s">
        <v>2236</v>
      </c>
      <c r="D4" s="32" t="s">
        <v>2237</v>
      </c>
      <c r="E4" s="32" t="s">
        <v>2238</v>
      </c>
      <c r="F4" s="32"/>
      <c r="G4" s="32"/>
      <c r="H4" s="84" t="s">
        <v>2239</v>
      </c>
    </row>
    <row r="5" spans="1:8" s="29" customFormat="1" ht="19.5" customHeight="1">
      <c r="A5" s="32"/>
      <c r="B5" s="32"/>
      <c r="C5" s="152"/>
      <c r="D5" s="32"/>
      <c r="E5" s="32" t="s">
        <v>2240</v>
      </c>
      <c r="F5" s="32" t="s">
        <v>2241</v>
      </c>
      <c r="G5" s="32" t="s">
        <v>2242</v>
      </c>
      <c r="H5" s="84"/>
    </row>
    <row r="6" spans="1:8" s="29" customFormat="1" ht="19.5" customHeight="1">
      <c r="A6" s="120"/>
      <c r="B6" s="34" t="s">
        <v>2243</v>
      </c>
      <c r="C6" s="34"/>
      <c r="D6" s="42"/>
      <c r="E6" s="34">
        <f aca="true" t="shared" si="0" ref="E6:G6">SUBTOTAL(9,E7:E12)</f>
        <v>6499</v>
      </c>
      <c r="F6" s="34">
        <f t="shared" si="0"/>
        <v>5790</v>
      </c>
      <c r="G6" s="34">
        <f t="shared" si="0"/>
        <v>12289</v>
      </c>
      <c r="H6" s="120"/>
    </row>
    <row r="7" spans="1:8" s="145" customFormat="1" ht="60" customHeight="1">
      <c r="A7" s="153">
        <v>1</v>
      </c>
      <c r="B7" s="154" t="s">
        <v>2244</v>
      </c>
      <c r="C7" s="154" t="s">
        <v>2245</v>
      </c>
      <c r="D7" s="155" t="s">
        <v>2246</v>
      </c>
      <c r="E7" s="153">
        <v>67</v>
      </c>
      <c r="F7" s="153"/>
      <c r="G7" s="153">
        <f aca="true" t="shared" si="1" ref="G7:G12">E7+F7</f>
        <v>67</v>
      </c>
      <c r="H7" s="156"/>
    </row>
    <row r="8" spans="1:8" s="145" customFormat="1" ht="60" customHeight="1">
      <c r="A8" s="153">
        <v>2</v>
      </c>
      <c r="B8" s="154" t="s">
        <v>2247</v>
      </c>
      <c r="C8" s="154" t="s">
        <v>2248</v>
      </c>
      <c r="D8" s="155" t="s">
        <v>2246</v>
      </c>
      <c r="E8" s="153"/>
      <c r="F8" s="153">
        <v>63</v>
      </c>
      <c r="G8" s="153">
        <f t="shared" si="1"/>
        <v>63</v>
      </c>
      <c r="H8" s="156"/>
    </row>
    <row r="9" spans="1:8" s="145" customFormat="1" ht="60" customHeight="1">
      <c r="A9" s="153">
        <v>3</v>
      </c>
      <c r="B9" s="154" t="s">
        <v>2249</v>
      </c>
      <c r="C9" s="154" t="s">
        <v>2250</v>
      </c>
      <c r="D9" s="155" t="s">
        <v>2251</v>
      </c>
      <c r="E9" s="153">
        <v>6432</v>
      </c>
      <c r="F9" s="153"/>
      <c r="G9" s="153">
        <f t="shared" si="1"/>
        <v>6432</v>
      </c>
      <c r="H9" s="156"/>
    </row>
    <row r="10" spans="1:8" s="145" customFormat="1" ht="60" customHeight="1">
      <c r="A10" s="153">
        <v>4</v>
      </c>
      <c r="B10" s="154" t="s">
        <v>2252</v>
      </c>
      <c r="C10" s="154" t="s">
        <v>2253</v>
      </c>
      <c r="D10" s="155" t="s">
        <v>2251</v>
      </c>
      <c r="E10" s="153"/>
      <c r="F10" s="153">
        <v>4270</v>
      </c>
      <c r="G10" s="153">
        <f t="shared" si="1"/>
        <v>4270</v>
      </c>
      <c r="H10" s="156"/>
    </row>
    <row r="11" spans="1:8" s="145" customFormat="1" ht="60" customHeight="1">
      <c r="A11" s="153">
        <v>5</v>
      </c>
      <c r="B11" s="154" t="s">
        <v>2254</v>
      </c>
      <c r="C11" s="154" t="s">
        <v>2253</v>
      </c>
      <c r="D11" s="155" t="s">
        <v>2255</v>
      </c>
      <c r="E11" s="153"/>
      <c r="F11" s="153">
        <v>1016</v>
      </c>
      <c r="G11" s="153">
        <f t="shared" si="1"/>
        <v>1016</v>
      </c>
      <c r="H11" s="156"/>
    </row>
    <row r="12" spans="1:8" s="145" customFormat="1" ht="60" customHeight="1">
      <c r="A12" s="153">
        <v>6</v>
      </c>
      <c r="B12" s="154" t="s">
        <v>2256</v>
      </c>
      <c r="C12" s="154" t="s">
        <v>2257</v>
      </c>
      <c r="D12" s="155" t="s">
        <v>2246</v>
      </c>
      <c r="E12" s="153"/>
      <c r="F12" s="153">
        <v>441</v>
      </c>
      <c r="G12" s="153">
        <f t="shared" si="1"/>
        <v>441</v>
      </c>
      <c r="H12" s="156"/>
    </row>
    <row r="13" spans="1:33" s="146" customFormat="1" ht="15.75">
      <c r="A13" s="29"/>
      <c r="B13" s="36"/>
      <c r="C13" s="36"/>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row>
    <row r="14" spans="1:33" s="146" customFormat="1" ht="15.75">
      <c r="A14" s="29"/>
      <c r="B14" s="36"/>
      <c r="C14" s="36"/>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row>
  </sheetData>
  <sheetProtection/>
  <mergeCells count="9">
    <mergeCell ref="A1:B1"/>
    <mergeCell ref="A2:H2"/>
    <mergeCell ref="G3:H3"/>
    <mergeCell ref="E4:G4"/>
    <mergeCell ref="A4:A5"/>
    <mergeCell ref="B4:B5"/>
    <mergeCell ref="C4:C5"/>
    <mergeCell ref="D4:D5"/>
    <mergeCell ref="H4:H5"/>
  </mergeCells>
  <printOptions/>
  <pageMargins left="0.7513888888888889" right="0.7513888888888889" top="1" bottom="1" header="0.5118055555555555" footer="0.5118055555555555"/>
  <pageSetup fitToHeight="0" horizontalDpi="600" verticalDpi="600" orientation="landscape" paperSize="9" scale="80"/>
</worksheet>
</file>

<file path=xl/worksheets/sheet21.xml><?xml version="1.0" encoding="utf-8"?>
<worksheet xmlns="http://schemas.openxmlformats.org/spreadsheetml/2006/main" xmlns:r="http://schemas.openxmlformats.org/officeDocument/2006/relationships">
  <dimension ref="A1:H30"/>
  <sheetViews>
    <sheetView zoomScaleSheetLayoutView="100" workbookViewId="0" topLeftCell="A1">
      <selection activeCell="A1" sqref="A1:B1"/>
    </sheetView>
  </sheetViews>
  <sheetFormatPr defaultColWidth="10.00390625" defaultRowHeight="21" customHeight="1"/>
  <cols>
    <col min="1" max="1" width="31.625" style="79" customWidth="1"/>
    <col min="2" max="3" width="12.00390625" style="79" customWidth="1"/>
    <col min="4" max="4" width="10.875" style="79" customWidth="1"/>
    <col min="5" max="5" width="34.125" style="79" customWidth="1"/>
    <col min="6" max="7" width="12.75390625" style="79" customWidth="1"/>
    <col min="8" max="8" width="11.375" style="79" customWidth="1"/>
    <col min="9" max="247" width="10.00390625" style="79" customWidth="1"/>
  </cols>
  <sheetData>
    <row r="1" spans="1:3" s="79" customFormat="1" ht="18.75">
      <c r="A1" s="132" t="s">
        <v>2258</v>
      </c>
      <c r="B1" s="132"/>
      <c r="C1" s="133"/>
    </row>
    <row r="2" spans="1:8" s="129" customFormat="1" ht="25.5" customHeight="1">
      <c r="A2" s="82" t="s">
        <v>2259</v>
      </c>
      <c r="B2" s="82"/>
      <c r="C2" s="82"/>
      <c r="D2" s="82"/>
      <c r="E2" s="82"/>
      <c r="F2" s="82"/>
      <c r="G2" s="82"/>
      <c r="H2" s="82"/>
    </row>
    <row r="3" spans="1:8" s="129" customFormat="1" ht="21" customHeight="1">
      <c r="A3" s="83"/>
      <c r="B3" s="83"/>
      <c r="C3" s="83"/>
      <c r="D3" s="83"/>
      <c r="E3" s="83"/>
      <c r="F3" s="112" t="s">
        <v>2</v>
      </c>
      <c r="G3" s="68"/>
      <c r="H3" s="68"/>
    </row>
    <row r="4" spans="1:8" s="130" customFormat="1" ht="40.5" customHeight="1">
      <c r="A4" s="134" t="s">
        <v>1289</v>
      </c>
      <c r="B4" s="32" t="s">
        <v>1608</v>
      </c>
      <c r="C4" s="114" t="s">
        <v>4</v>
      </c>
      <c r="D4" s="114" t="s">
        <v>2260</v>
      </c>
      <c r="E4" s="134" t="s">
        <v>1289</v>
      </c>
      <c r="F4" s="32" t="s">
        <v>1608</v>
      </c>
      <c r="G4" s="114" t="s">
        <v>4</v>
      </c>
      <c r="H4" s="114" t="s">
        <v>2260</v>
      </c>
    </row>
    <row r="5" spans="1:8" s="130" customFormat="1" ht="27" customHeight="1">
      <c r="A5" s="134" t="s">
        <v>1290</v>
      </c>
      <c r="B5" s="85">
        <f>SUM(B6:B7,B14,B15,B16,B17)</f>
        <v>732462</v>
      </c>
      <c r="C5" s="85">
        <f>SUM(C6:C7,C14,C15,C16,C17)</f>
        <v>288004</v>
      </c>
      <c r="D5" s="85"/>
      <c r="E5" s="134" t="s">
        <v>1291</v>
      </c>
      <c r="F5" s="85">
        <f>SUM(F6,F19:F22)</f>
        <v>732462</v>
      </c>
      <c r="G5" s="85">
        <f>SUM(G6,G19:G21)</f>
        <v>288004</v>
      </c>
      <c r="H5" s="85"/>
    </row>
    <row r="6" spans="1:8" s="129" customFormat="1" ht="21" customHeight="1">
      <c r="A6" s="135" t="s">
        <v>1274</v>
      </c>
      <c r="B6" s="122">
        <v>105289</v>
      </c>
      <c r="C6" s="85">
        <v>103721</v>
      </c>
      <c r="D6" s="85"/>
      <c r="E6" s="135" t="s">
        <v>1292</v>
      </c>
      <c r="F6" s="85">
        <f>SUM(F7:F18)</f>
        <v>340633</v>
      </c>
      <c r="G6" s="85">
        <f>SUM(G7:G18)</f>
        <v>235290</v>
      </c>
      <c r="H6" s="117">
        <f>G6/F6-1</f>
        <v>-0.30925658993697025</v>
      </c>
    </row>
    <row r="7" spans="1:8" s="129" customFormat="1" ht="21" customHeight="1">
      <c r="A7" s="135" t="s">
        <v>1293</v>
      </c>
      <c r="B7" s="85">
        <f>SUM(B8:B13)</f>
        <v>182618</v>
      </c>
      <c r="C7" s="85">
        <f>SUM(C8:C13)</f>
        <v>150000</v>
      </c>
      <c r="D7" s="117">
        <f>C7/B7-1</f>
        <v>-0.17861328018048606</v>
      </c>
      <c r="E7" s="136" t="s">
        <v>1294</v>
      </c>
      <c r="F7" s="89"/>
      <c r="G7" s="89"/>
      <c r="H7" s="89"/>
    </row>
    <row r="8" spans="1:8" s="129" customFormat="1" ht="21" customHeight="1">
      <c r="A8" s="136" t="s">
        <v>1275</v>
      </c>
      <c r="B8" s="137">
        <v>167317</v>
      </c>
      <c r="C8" s="89">
        <v>121350</v>
      </c>
      <c r="D8" s="89"/>
      <c r="E8" s="136" t="s">
        <v>1295</v>
      </c>
      <c r="F8" s="89"/>
      <c r="G8" s="89"/>
      <c r="H8" s="89"/>
    </row>
    <row r="9" spans="1:8" s="129" customFormat="1" ht="21" customHeight="1">
      <c r="A9" s="136" t="s">
        <v>1296</v>
      </c>
      <c r="B9" s="89">
        <v>1200</v>
      </c>
      <c r="C9" s="89">
        <v>1400</v>
      </c>
      <c r="D9" s="89"/>
      <c r="E9" s="136" t="s">
        <v>1297</v>
      </c>
      <c r="F9" s="89">
        <v>462</v>
      </c>
      <c r="G9" s="89"/>
      <c r="H9" s="89"/>
    </row>
    <row r="10" spans="1:8" s="129" customFormat="1" ht="21" customHeight="1">
      <c r="A10" s="136" t="s">
        <v>1298</v>
      </c>
      <c r="B10" s="89">
        <v>370</v>
      </c>
      <c r="C10" s="89">
        <v>370</v>
      </c>
      <c r="D10" s="89"/>
      <c r="E10" s="136" t="s">
        <v>1299</v>
      </c>
      <c r="F10" s="89">
        <v>71928</v>
      </c>
      <c r="G10" s="89">
        <v>104924</v>
      </c>
      <c r="H10" s="89"/>
    </row>
    <row r="11" spans="1:8" s="129" customFormat="1" ht="21" customHeight="1">
      <c r="A11" s="136" t="s">
        <v>1300</v>
      </c>
      <c r="B11" s="89"/>
      <c r="C11" s="89">
        <v>180</v>
      </c>
      <c r="D11" s="89"/>
      <c r="E11" s="136" t="s">
        <v>1301</v>
      </c>
      <c r="F11" s="89">
        <v>27846</v>
      </c>
      <c r="G11" s="89">
        <f>86108+7800</f>
        <v>93908</v>
      </c>
      <c r="H11" s="89"/>
    </row>
    <row r="12" spans="1:8" s="129" customFormat="1" ht="21" customHeight="1">
      <c r="A12" s="136" t="s">
        <v>1302</v>
      </c>
      <c r="B12" s="89"/>
      <c r="C12" s="89">
        <v>100</v>
      </c>
      <c r="D12" s="89"/>
      <c r="E12" s="136" t="s">
        <v>1303</v>
      </c>
      <c r="F12" s="89"/>
      <c r="G12" s="89"/>
      <c r="H12" s="89"/>
    </row>
    <row r="13" spans="1:8" s="129" customFormat="1" ht="21" customHeight="1">
      <c r="A13" s="136" t="s">
        <v>1280</v>
      </c>
      <c r="B13" s="89">
        <v>13731</v>
      </c>
      <c r="C13" s="89">
        <v>26600</v>
      </c>
      <c r="D13" s="89"/>
      <c r="E13" s="136" t="s">
        <v>1304</v>
      </c>
      <c r="F13" s="89"/>
      <c r="G13" s="89"/>
      <c r="H13" s="89"/>
    </row>
    <row r="14" spans="1:8" s="129" customFormat="1" ht="21" customHeight="1">
      <c r="A14" s="138" t="s">
        <v>1305</v>
      </c>
      <c r="B14" s="85">
        <v>60955</v>
      </c>
      <c r="C14" s="85">
        <v>34283</v>
      </c>
      <c r="D14" s="85"/>
      <c r="E14" s="136" t="s">
        <v>1306</v>
      </c>
      <c r="F14" s="89"/>
      <c r="G14" s="89"/>
      <c r="H14" s="89"/>
    </row>
    <row r="15" spans="1:8" s="131" customFormat="1" ht="21" customHeight="1">
      <c r="A15" s="135" t="s">
        <v>1307</v>
      </c>
      <c r="B15" s="139">
        <v>383600</v>
      </c>
      <c r="C15" s="85"/>
      <c r="D15" s="85"/>
      <c r="E15" s="136" t="s">
        <v>1308</v>
      </c>
      <c r="F15" s="89">
        <v>212084</v>
      </c>
      <c r="G15" s="89">
        <v>3419</v>
      </c>
      <c r="H15" s="89"/>
    </row>
    <row r="16" spans="1:8" s="129" customFormat="1" ht="21" customHeight="1">
      <c r="A16" s="135" t="s">
        <v>1309</v>
      </c>
      <c r="B16" s="85"/>
      <c r="C16" s="85"/>
      <c r="D16" s="85"/>
      <c r="E16" s="136" t="s">
        <v>1310</v>
      </c>
      <c r="F16" s="89"/>
      <c r="G16" s="89"/>
      <c r="H16" s="89"/>
    </row>
    <row r="17" spans="1:8" s="129" customFormat="1" ht="21" customHeight="1">
      <c r="A17" s="86"/>
      <c r="B17" s="85"/>
      <c r="C17" s="85"/>
      <c r="D17" s="85"/>
      <c r="E17" s="136" t="s">
        <v>1311</v>
      </c>
      <c r="F17" s="89">
        <v>28305</v>
      </c>
      <c r="G17" s="89">
        <v>33029</v>
      </c>
      <c r="H17" s="89"/>
    </row>
    <row r="18" spans="1:8" s="129" customFormat="1" ht="21" customHeight="1">
      <c r="A18" s="86"/>
      <c r="B18" s="85"/>
      <c r="C18" s="85"/>
      <c r="D18" s="85"/>
      <c r="E18" s="136" t="s">
        <v>1312</v>
      </c>
      <c r="F18" s="89">
        <v>8</v>
      </c>
      <c r="G18" s="120">
        <v>10</v>
      </c>
      <c r="H18" s="120"/>
    </row>
    <row r="19" spans="1:8" s="129" customFormat="1" ht="21" customHeight="1">
      <c r="A19" s="140"/>
      <c r="B19" s="89"/>
      <c r="C19" s="89"/>
      <c r="D19" s="89"/>
      <c r="E19" s="135" t="s">
        <v>1313</v>
      </c>
      <c r="F19" s="85">
        <v>8766</v>
      </c>
      <c r="G19" s="141">
        <v>2714</v>
      </c>
      <c r="H19" s="89"/>
    </row>
    <row r="20" spans="1:8" s="129" customFormat="1" ht="21" customHeight="1">
      <c r="A20" s="120"/>
      <c r="B20" s="89"/>
      <c r="C20" s="89"/>
      <c r="D20" s="89"/>
      <c r="E20" s="138" t="s">
        <v>1314</v>
      </c>
      <c r="F20" s="85">
        <v>115742</v>
      </c>
      <c r="G20" s="85">
        <v>50000</v>
      </c>
      <c r="H20" s="85"/>
    </row>
    <row r="21" spans="1:8" s="129" customFormat="1" ht="21" customHeight="1">
      <c r="A21" s="120"/>
      <c r="B21" s="89"/>
      <c r="C21" s="89"/>
      <c r="D21" s="142"/>
      <c r="E21" s="138" t="s">
        <v>1315</v>
      </c>
      <c r="F21" s="85">
        <v>163600</v>
      </c>
      <c r="G21" s="85"/>
      <c r="H21" s="89"/>
    </row>
    <row r="22" spans="1:8" s="129" customFormat="1" ht="21" customHeight="1">
      <c r="A22" s="120"/>
      <c r="B22" s="89"/>
      <c r="C22" s="89"/>
      <c r="D22" s="142"/>
      <c r="E22" s="135" t="s">
        <v>1286</v>
      </c>
      <c r="F22" s="85">
        <v>103721</v>
      </c>
      <c r="G22" s="85"/>
      <c r="H22" s="85"/>
    </row>
    <row r="23" spans="1:8" s="79" customFormat="1" ht="21" customHeight="1">
      <c r="A23" s="86"/>
      <c r="B23" s="86"/>
      <c r="C23" s="86"/>
      <c r="D23" s="86"/>
      <c r="E23" s="143"/>
      <c r="F23" s="143"/>
      <c r="G23" s="143"/>
      <c r="H23" s="143"/>
    </row>
    <row r="24" spans="1:8" s="79" customFormat="1" ht="21" customHeight="1">
      <c r="A24" s="144"/>
      <c r="B24" s="144"/>
      <c r="C24" s="144"/>
      <c r="D24" s="144"/>
      <c r="E24" s="144"/>
      <c r="F24" s="144"/>
      <c r="G24" s="144"/>
      <c r="H24" s="144"/>
    </row>
    <row r="25" spans="1:8" s="79" customFormat="1" ht="21" customHeight="1">
      <c r="A25" s="144"/>
      <c r="B25" s="144"/>
      <c r="C25" s="144"/>
      <c r="D25" s="144"/>
      <c r="E25" s="144"/>
      <c r="F25" s="144"/>
      <c r="G25" s="144"/>
      <c r="H25" s="144"/>
    </row>
    <row r="26" spans="1:8" s="79" customFormat="1" ht="21" customHeight="1">
      <c r="A26" s="144"/>
      <c r="B26" s="144"/>
      <c r="C26" s="144"/>
      <c r="D26" s="144"/>
      <c r="E26" s="144"/>
      <c r="F26" s="144"/>
      <c r="G26" s="144"/>
      <c r="H26" s="144"/>
    </row>
    <row r="27" spans="1:8" s="79" customFormat="1" ht="21" customHeight="1">
      <c r="A27" s="144"/>
      <c r="B27" s="144"/>
      <c r="C27" s="144"/>
      <c r="D27" s="144"/>
      <c r="E27" s="144"/>
      <c r="F27" s="144"/>
      <c r="G27" s="144"/>
      <c r="H27" s="144"/>
    </row>
    <row r="28" spans="1:8" s="79" customFormat="1" ht="21" customHeight="1">
      <c r="A28" s="144"/>
      <c r="B28" s="144"/>
      <c r="C28" s="144"/>
      <c r="D28" s="144"/>
      <c r="E28" s="144"/>
      <c r="F28" s="144"/>
      <c r="G28" s="144"/>
      <c r="H28" s="144"/>
    </row>
    <row r="29" spans="1:8" s="79" customFormat="1" ht="21" customHeight="1">
      <c r="A29" s="144"/>
      <c r="B29" s="144"/>
      <c r="C29" s="144"/>
      <c r="D29" s="144"/>
      <c r="E29" s="144"/>
      <c r="F29" s="144"/>
      <c r="G29" s="144"/>
      <c r="H29" s="144"/>
    </row>
    <row r="30" spans="1:4" ht="21" customHeight="1">
      <c r="A30" s="144"/>
      <c r="B30" s="144"/>
      <c r="C30" s="144"/>
      <c r="D30" s="144"/>
    </row>
  </sheetData>
  <sheetProtection/>
  <mergeCells count="3">
    <mergeCell ref="A1:B1"/>
    <mergeCell ref="A2:H2"/>
    <mergeCell ref="F3:H3"/>
  </mergeCells>
  <printOptions/>
  <pageMargins left="0.7513888888888889" right="0.7513888888888889" top="1" bottom="1" header="0.5118055555555555" footer="0.5118055555555555"/>
  <pageSetup fitToHeight="0" horizontalDpi="600" verticalDpi="600" orientation="landscape" paperSize="9" scale="80"/>
</worksheet>
</file>

<file path=xl/worksheets/sheet22.xml><?xml version="1.0" encoding="utf-8"?>
<worksheet xmlns="http://schemas.openxmlformats.org/spreadsheetml/2006/main" xmlns:r="http://schemas.openxmlformats.org/officeDocument/2006/relationships">
  <dimension ref="A1:H38"/>
  <sheetViews>
    <sheetView zoomScaleSheetLayoutView="100" workbookViewId="0" topLeftCell="A1">
      <selection activeCell="A1" sqref="A1"/>
    </sheetView>
  </sheetViews>
  <sheetFormatPr defaultColWidth="9.00390625" defaultRowHeight="21" customHeight="1"/>
  <cols>
    <col min="1" max="1" width="30.375" style="64" customWidth="1"/>
    <col min="2" max="3" width="12.875" style="64" customWidth="1"/>
    <col min="4" max="4" width="12.125" style="64" customWidth="1"/>
    <col min="5" max="5" width="32.875" style="64" customWidth="1"/>
    <col min="6" max="7" width="12.75390625" style="64" customWidth="1"/>
    <col min="8" max="8" width="11.75390625" style="64" customWidth="1"/>
    <col min="9" max="203" width="9.00390625" style="64" customWidth="1"/>
    <col min="204" max="204" width="30.375" style="64" customWidth="1"/>
    <col min="205" max="205" width="9.00390625" style="64" hidden="1" customWidth="1"/>
    <col min="206" max="207" width="12.875" style="64" customWidth="1"/>
    <col min="208" max="208" width="12.125" style="64" customWidth="1"/>
    <col min="209" max="209" width="32.875" style="64" customWidth="1"/>
    <col min="210" max="210" width="9.00390625" style="64" hidden="1" customWidth="1"/>
    <col min="211" max="212" width="12.75390625" style="64" customWidth="1"/>
    <col min="213" max="213" width="11.75390625" style="64" customWidth="1"/>
    <col min="214" max="246" width="9.00390625" style="64" customWidth="1"/>
  </cols>
  <sheetData>
    <row r="1" spans="1:3" s="64" customFormat="1" ht="20.25">
      <c r="A1" s="110" t="s">
        <v>2261</v>
      </c>
      <c r="B1" s="111"/>
      <c r="C1" s="111"/>
    </row>
    <row r="2" spans="1:8" s="64" customFormat="1" ht="24.75" customHeight="1">
      <c r="A2" s="66" t="s">
        <v>2262</v>
      </c>
      <c r="B2" s="66"/>
      <c r="C2" s="66"/>
      <c r="D2" s="66"/>
      <c r="E2" s="66"/>
      <c r="F2" s="66"/>
      <c r="G2" s="66"/>
      <c r="H2" s="66"/>
    </row>
    <row r="3" spans="1:8" s="64" customFormat="1" ht="21" customHeight="1">
      <c r="A3" s="67"/>
      <c r="B3" s="67"/>
      <c r="C3" s="67"/>
      <c r="D3" s="67"/>
      <c r="E3" s="67"/>
      <c r="F3" s="112" t="s">
        <v>2</v>
      </c>
      <c r="G3" s="68"/>
      <c r="H3" s="68"/>
    </row>
    <row r="4" spans="1:8" s="65" customFormat="1" ht="30">
      <c r="A4" s="113" t="s">
        <v>1289</v>
      </c>
      <c r="B4" s="32" t="s">
        <v>1608</v>
      </c>
      <c r="C4" s="114" t="s">
        <v>4</v>
      </c>
      <c r="D4" s="114" t="s">
        <v>2260</v>
      </c>
      <c r="E4" s="113" t="s">
        <v>1289</v>
      </c>
      <c r="F4" s="32" t="s">
        <v>1608</v>
      </c>
      <c r="G4" s="114" t="s">
        <v>4</v>
      </c>
      <c r="H4" s="114" t="s">
        <v>2260</v>
      </c>
    </row>
    <row r="5" spans="1:8" s="65" customFormat="1" ht="27" customHeight="1">
      <c r="A5" s="113" t="s">
        <v>1290</v>
      </c>
      <c r="B5" s="115">
        <f>SUM(B6:B7,B14,B15,B16,B17)</f>
        <v>732462</v>
      </c>
      <c r="C5" s="85">
        <f>SUM(C6:C7,C14,C15)</f>
        <v>288004</v>
      </c>
      <c r="D5" s="71"/>
      <c r="E5" s="113" t="s">
        <v>1291</v>
      </c>
      <c r="F5" s="116">
        <f>SUM(F6,F19,F20,F21,F22,F23)</f>
        <v>732462</v>
      </c>
      <c r="G5" s="71">
        <f>SUM(G6,G19,G20,G21,G22)</f>
        <v>288004</v>
      </c>
      <c r="H5" s="71"/>
    </row>
    <row r="6" spans="1:8" s="64" customFormat="1" ht="21" customHeight="1">
      <c r="A6" s="76" t="s">
        <v>1274</v>
      </c>
      <c r="B6" s="116">
        <v>105289</v>
      </c>
      <c r="C6" s="75">
        <v>103721</v>
      </c>
      <c r="D6" s="71"/>
      <c r="E6" s="76" t="s">
        <v>1292</v>
      </c>
      <c r="F6" s="116">
        <f>SUM(F7:F18)</f>
        <v>337375</v>
      </c>
      <c r="G6" s="71">
        <f>SUM(G7:G18)</f>
        <v>230290</v>
      </c>
      <c r="H6" s="117">
        <f>G6/F6-1</f>
        <v>-0.31740644683216</v>
      </c>
    </row>
    <row r="7" spans="1:8" s="64" customFormat="1" ht="21" customHeight="1">
      <c r="A7" s="76" t="s">
        <v>1293</v>
      </c>
      <c r="B7" s="115">
        <f>SUM(B8:B13)</f>
        <v>182618</v>
      </c>
      <c r="C7" s="85">
        <f>SUM(C8:C13)</f>
        <v>150000</v>
      </c>
      <c r="D7" s="117">
        <f>C7/B7-1</f>
        <v>-0.17861328018048606</v>
      </c>
      <c r="E7" s="118" t="s">
        <v>1294</v>
      </c>
      <c r="F7" s="119"/>
      <c r="G7" s="78"/>
      <c r="H7" s="78"/>
    </row>
    <row r="8" spans="1:8" s="64" customFormat="1" ht="21" customHeight="1">
      <c r="A8" s="118" t="s">
        <v>1275</v>
      </c>
      <c r="B8" s="120">
        <v>167317</v>
      </c>
      <c r="C8" s="120">
        <v>121350</v>
      </c>
      <c r="D8" s="78"/>
      <c r="E8" s="118" t="s">
        <v>1295</v>
      </c>
      <c r="F8" s="119"/>
      <c r="G8" s="78"/>
      <c r="H8" s="78"/>
    </row>
    <row r="9" spans="1:8" s="64" customFormat="1" ht="21" customHeight="1">
      <c r="A9" s="118" t="s">
        <v>1296</v>
      </c>
      <c r="B9" s="120">
        <v>1200</v>
      </c>
      <c r="C9" s="120">
        <v>1400</v>
      </c>
      <c r="D9" s="78"/>
      <c r="E9" s="118" t="s">
        <v>1297</v>
      </c>
      <c r="F9" s="119">
        <v>307</v>
      </c>
      <c r="G9" s="78"/>
      <c r="H9" s="78"/>
    </row>
    <row r="10" spans="1:8" s="64" customFormat="1" ht="21" customHeight="1">
      <c r="A10" s="118" t="s">
        <v>1298</v>
      </c>
      <c r="B10" s="120">
        <v>370</v>
      </c>
      <c r="C10" s="120">
        <v>370</v>
      </c>
      <c r="D10" s="78"/>
      <c r="E10" s="118" t="s">
        <v>1299</v>
      </c>
      <c r="F10" s="119">
        <v>70680</v>
      </c>
      <c r="G10" s="78">
        <v>103651</v>
      </c>
      <c r="H10" s="78"/>
    </row>
    <row r="11" spans="1:8" s="64" customFormat="1" ht="21" customHeight="1">
      <c r="A11" s="118" t="s">
        <v>1300</v>
      </c>
      <c r="B11" s="120"/>
      <c r="C11" s="120">
        <v>180</v>
      </c>
      <c r="D11" s="78"/>
      <c r="E11" s="118" t="s">
        <v>1301</v>
      </c>
      <c r="F11" s="119">
        <v>26419</v>
      </c>
      <c r="G11" s="78">
        <f>83000+7600</f>
        <v>90600</v>
      </c>
      <c r="H11" s="78"/>
    </row>
    <row r="12" spans="1:8" s="64" customFormat="1" ht="21" customHeight="1">
      <c r="A12" s="118" t="s">
        <v>1302</v>
      </c>
      <c r="B12" s="120"/>
      <c r="C12" s="120">
        <v>100</v>
      </c>
      <c r="D12" s="78"/>
      <c r="E12" s="118" t="s">
        <v>1303</v>
      </c>
      <c r="F12" s="119">
        <v>0</v>
      </c>
      <c r="G12" s="78"/>
      <c r="H12" s="78"/>
    </row>
    <row r="13" spans="1:8" s="64" customFormat="1" ht="21" customHeight="1">
      <c r="A13" s="118" t="s">
        <v>1280</v>
      </c>
      <c r="B13" s="120">
        <v>13731</v>
      </c>
      <c r="C13" s="120">
        <v>26600</v>
      </c>
      <c r="D13" s="78"/>
      <c r="E13" s="118" t="s">
        <v>1304</v>
      </c>
      <c r="F13" s="119">
        <v>0</v>
      </c>
      <c r="G13" s="78"/>
      <c r="H13" s="78"/>
    </row>
    <row r="14" spans="1:8" s="64" customFormat="1" ht="21" customHeight="1">
      <c r="A14" s="121" t="s">
        <v>1305</v>
      </c>
      <c r="B14" s="122">
        <v>60955</v>
      </c>
      <c r="C14" s="122">
        <v>34283</v>
      </c>
      <c r="D14" s="78"/>
      <c r="E14" s="118" t="s">
        <v>1306</v>
      </c>
      <c r="F14" s="119">
        <v>0</v>
      </c>
      <c r="G14" s="78"/>
      <c r="H14" s="78"/>
    </row>
    <row r="15" spans="1:8" s="109" customFormat="1" ht="21" customHeight="1">
      <c r="A15" s="76" t="s">
        <v>1307</v>
      </c>
      <c r="B15" s="122">
        <v>383600</v>
      </c>
      <c r="C15" s="122"/>
      <c r="D15" s="78"/>
      <c r="E15" s="118" t="s">
        <v>1308</v>
      </c>
      <c r="F15" s="119">
        <v>211656</v>
      </c>
      <c r="G15" s="78">
        <v>3000</v>
      </c>
      <c r="H15" s="78"/>
    </row>
    <row r="16" spans="1:8" s="64" customFormat="1" ht="21" customHeight="1">
      <c r="A16" s="123" t="s">
        <v>1309</v>
      </c>
      <c r="B16" s="115"/>
      <c r="C16" s="85"/>
      <c r="D16" s="71"/>
      <c r="E16" s="118" t="s">
        <v>1310</v>
      </c>
      <c r="F16" s="89">
        <v>0</v>
      </c>
      <c r="G16" s="78">
        <v>0</v>
      </c>
      <c r="H16" s="78"/>
    </row>
    <row r="17" spans="1:8" s="64" customFormat="1" ht="21" customHeight="1">
      <c r="A17" s="72"/>
      <c r="B17" s="71"/>
      <c r="C17" s="71"/>
      <c r="D17" s="71"/>
      <c r="E17" s="118" t="s">
        <v>1311</v>
      </c>
      <c r="F17" s="89">
        <v>28305</v>
      </c>
      <c r="G17" s="89">
        <v>33029</v>
      </c>
      <c r="H17" s="78"/>
    </row>
    <row r="18" spans="1:8" s="64" customFormat="1" ht="21" customHeight="1">
      <c r="A18" s="72"/>
      <c r="B18" s="71"/>
      <c r="C18" s="71"/>
      <c r="D18" s="71"/>
      <c r="E18" s="118" t="s">
        <v>1312</v>
      </c>
      <c r="F18" s="89">
        <v>8</v>
      </c>
      <c r="G18" s="120">
        <v>10</v>
      </c>
      <c r="H18" s="72"/>
    </row>
    <row r="19" spans="1:8" s="64" customFormat="1" ht="21" customHeight="1">
      <c r="A19" s="124"/>
      <c r="B19" s="78"/>
      <c r="C19" s="78"/>
      <c r="D19" s="78"/>
      <c r="E19" s="76" t="s">
        <v>1313</v>
      </c>
      <c r="F19" s="86">
        <v>8766</v>
      </c>
      <c r="G19" s="86">
        <v>2714</v>
      </c>
      <c r="H19" s="71"/>
    </row>
    <row r="20" spans="1:8" s="64" customFormat="1" ht="21" customHeight="1">
      <c r="A20" s="125"/>
      <c r="B20" s="78"/>
      <c r="C20" s="78"/>
      <c r="D20" s="78"/>
      <c r="E20" s="121" t="s">
        <v>1314</v>
      </c>
      <c r="F20" s="86">
        <v>115742</v>
      </c>
      <c r="G20" s="85">
        <v>50000</v>
      </c>
      <c r="H20" s="71"/>
    </row>
    <row r="21" spans="1:8" s="64" customFormat="1" ht="21" customHeight="1">
      <c r="A21" s="125"/>
      <c r="B21" s="78"/>
      <c r="C21" s="78"/>
      <c r="D21" s="126"/>
      <c r="E21" s="121" t="s">
        <v>1315</v>
      </c>
      <c r="F21" s="115">
        <v>163600</v>
      </c>
      <c r="G21" s="85"/>
      <c r="H21" s="78"/>
    </row>
    <row r="22" spans="1:8" s="64" customFormat="1" ht="21" customHeight="1">
      <c r="A22" s="125"/>
      <c r="B22" s="78"/>
      <c r="C22" s="78"/>
      <c r="D22" s="126"/>
      <c r="E22" s="121" t="s">
        <v>1316</v>
      </c>
      <c r="F22" s="116">
        <v>3258</v>
      </c>
      <c r="G22" s="85">
        <v>5000</v>
      </c>
      <c r="H22" s="71"/>
    </row>
    <row r="23" spans="1:8" s="109" customFormat="1" ht="21" customHeight="1">
      <c r="A23" s="125"/>
      <c r="B23" s="72"/>
      <c r="C23" s="72"/>
      <c r="D23" s="72"/>
      <c r="E23" s="76" t="s">
        <v>70</v>
      </c>
      <c r="F23" s="116">
        <v>103721</v>
      </c>
      <c r="G23" s="71"/>
      <c r="H23" s="71"/>
    </row>
    <row r="24" spans="1:8" s="64" customFormat="1" ht="21" customHeight="1">
      <c r="A24" s="72"/>
      <c r="B24" s="72"/>
      <c r="C24" s="72"/>
      <c r="D24" s="72"/>
      <c r="E24" s="127"/>
      <c r="F24" s="127"/>
      <c r="G24" s="127"/>
      <c r="H24" s="127"/>
    </row>
    <row r="25" spans="1:8" s="64" customFormat="1" ht="21" customHeight="1">
      <c r="A25" s="128"/>
      <c r="B25" s="128"/>
      <c r="C25" s="128"/>
      <c r="D25" s="128"/>
      <c r="E25" s="128"/>
      <c r="G25" s="128"/>
      <c r="H25" s="128"/>
    </row>
    <row r="26" spans="1:8" s="64" customFormat="1" ht="21" customHeight="1">
      <c r="A26" s="128"/>
      <c r="B26" s="128"/>
      <c r="C26" s="128"/>
      <c r="D26" s="128"/>
      <c r="E26" s="128"/>
      <c r="F26" s="128"/>
      <c r="G26" s="128"/>
      <c r="H26" s="128"/>
    </row>
    <row r="27" spans="1:8" s="64" customFormat="1" ht="21" customHeight="1">
      <c r="A27" s="128"/>
      <c r="B27" s="128"/>
      <c r="C27" s="128"/>
      <c r="D27" s="128"/>
      <c r="E27" s="128"/>
      <c r="F27" s="128"/>
      <c r="G27" s="128"/>
      <c r="H27" s="128"/>
    </row>
    <row r="28" spans="1:8" s="64" customFormat="1" ht="21" customHeight="1">
      <c r="A28" s="128"/>
      <c r="B28" s="128"/>
      <c r="C28" s="128"/>
      <c r="D28" s="128"/>
      <c r="E28" s="128"/>
      <c r="F28" s="128"/>
      <c r="G28" s="128"/>
      <c r="H28" s="128"/>
    </row>
    <row r="29" spans="1:8" s="64" customFormat="1" ht="21" customHeight="1">
      <c r="A29" s="128"/>
      <c r="B29" s="128"/>
      <c r="C29" s="128"/>
      <c r="D29" s="128"/>
      <c r="E29" s="128"/>
      <c r="F29" s="128"/>
      <c r="G29" s="128"/>
      <c r="H29" s="128"/>
    </row>
    <row r="30" spans="1:8" s="64" customFormat="1" ht="21" customHeight="1">
      <c r="A30" s="128"/>
      <c r="B30" s="128"/>
      <c r="C30" s="128"/>
      <c r="D30" s="128"/>
      <c r="E30" s="128"/>
      <c r="F30" s="128"/>
      <c r="G30" s="128"/>
      <c r="H30" s="128"/>
    </row>
    <row r="31" spans="1:8" s="64" customFormat="1" ht="21" customHeight="1">
      <c r="A31" s="128"/>
      <c r="B31" s="128"/>
      <c r="C31" s="128"/>
      <c r="D31" s="128"/>
      <c r="E31" s="128"/>
      <c r="F31" s="128"/>
      <c r="G31" s="128"/>
      <c r="H31" s="128"/>
    </row>
    <row r="32" spans="1:8" s="64" customFormat="1" ht="21" customHeight="1">
      <c r="A32" s="128"/>
      <c r="B32" s="128"/>
      <c r="C32" s="128"/>
      <c r="D32" s="128"/>
      <c r="E32" s="128"/>
      <c r="F32" s="128"/>
      <c r="G32" s="128"/>
      <c r="H32" s="128"/>
    </row>
    <row r="33" spans="1:8" s="64" customFormat="1" ht="21" customHeight="1">
      <c r="A33" s="128"/>
      <c r="B33" s="128"/>
      <c r="C33" s="128"/>
      <c r="D33" s="128"/>
      <c r="E33" s="128"/>
      <c r="F33" s="128"/>
      <c r="G33" s="128"/>
      <c r="H33" s="128"/>
    </row>
    <row r="34" spans="1:8" s="64" customFormat="1" ht="21" customHeight="1">
      <c r="A34" s="128"/>
      <c r="B34" s="128"/>
      <c r="C34" s="128"/>
      <c r="D34" s="128"/>
      <c r="E34" s="128"/>
      <c r="F34" s="128"/>
      <c r="G34" s="128"/>
      <c r="H34" s="128"/>
    </row>
    <row r="35" spans="1:8" s="64" customFormat="1" ht="21" customHeight="1">
      <c r="A35" s="128"/>
      <c r="B35" s="128"/>
      <c r="C35" s="128"/>
      <c r="D35" s="128"/>
      <c r="E35" s="128"/>
      <c r="F35" s="128"/>
      <c r="G35" s="128"/>
      <c r="H35" s="128"/>
    </row>
    <row r="36" spans="1:8" s="64" customFormat="1" ht="21" customHeight="1">
      <c r="A36" s="128"/>
      <c r="B36" s="128"/>
      <c r="C36" s="128"/>
      <c r="D36" s="128"/>
      <c r="E36" s="128"/>
      <c r="F36" s="128"/>
      <c r="G36" s="128"/>
      <c r="H36" s="128"/>
    </row>
    <row r="37" spans="1:8" s="64" customFormat="1" ht="21" customHeight="1">
      <c r="A37" s="128"/>
      <c r="B37" s="128"/>
      <c r="C37" s="128"/>
      <c r="D37" s="128"/>
      <c r="E37" s="128"/>
      <c r="F37" s="128"/>
      <c r="G37" s="128"/>
      <c r="H37" s="128"/>
    </row>
    <row r="38" spans="1:4" ht="21" customHeight="1">
      <c r="A38" s="128"/>
      <c r="B38" s="128"/>
      <c r="C38" s="128"/>
      <c r="D38" s="128"/>
    </row>
  </sheetData>
  <sheetProtection/>
  <mergeCells count="2">
    <mergeCell ref="A2:H2"/>
    <mergeCell ref="F3:H3"/>
  </mergeCells>
  <printOptions/>
  <pageMargins left="0.7513888888888889" right="0.7513888888888889" top="1" bottom="1" header="0.5118055555555555" footer="0.5118055555555555"/>
  <pageSetup fitToHeight="0" horizontalDpi="600" verticalDpi="600" orientation="landscape" paperSize="9" scale="80"/>
</worksheet>
</file>

<file path=xl/worksheets/sheet23.xml><?xml version="1.0" encoding="utf-8"?>
<worksheet xmlns="http://schemas.openxmlformats.org/spreadsheetml/2006/main" xmlns:r="http://schemas.openxmlformats.org/officeDocument/2006/relationships">
  <dimension ref="A1:C246"/>
  <sheetViews>
    <sheetView zoomScaleSheetLayoutView="100" workbookViewId="0" topLeftCell="A1">
      <pane ySplit="4" topLeftCell="A45" activePane="bottomLeft" state="frozen"/>
      <selection pane="bottomLeft" activeCell="A1" sqref="A1:B1"/>
    </sheetView>
  </sheetViews>
  <sheetFormatPr defaultColWidth="8.75390625" defaultRowHeight="19.5" customHeight="1"/>
  <cols>
    <col min="1" max="1" width="64.875" style="92" customWidth="1"/>
    <col min="2" max="2" width="16.25390625" style="93" customWidth="1"/>
    <col min="3" max="3" width="10.25390625" style="91" bestFit="1" customWidth="1"/>
    <col min="4" max="20" width="9.00390625" style="91" bestFit="1" customWidth="1"/>
    <col min="21" max="16384" width="8.75390625" style="91" customWidth="1"/>
  </cols>
  <sheetData>
    <row r="1" spans="1:2" s="91" customFormat="1" ht="19.5" customHeight="1">
      <c r="A1" s="94" t="s">
        <v>2263</v>
      </c>
      <c r="B1" s="95"/>
    </row>
    <row r="2" spans="1:3" s="91" customFormat="1" ht="35.25" customHeight="1">
      <c r="A2" s="96" t="s">
        <v>2264</v>
      </c>
      <c r="B2" s="96"/>
      <c r="C2" s="97"/>
    </row>
    <row r="3" spans="1:2" s="91" customFormat="1" ht="19.5" customHeight="1">
      <c r="A3" s="98"/>
      <c r="B3" s="99" t="s">
        <v>2</v>
      </c>
    </row>
    <row r="4" spans="1:3" s="91" customFormat="1" ht="34.5" customHeight="1">
      <c r="A4" s="100" t="s">
        <v>2265</v>
      </c>
      <c r="B4" s="100" t="s">
        <v>1660</v>
      </c>
      <c r="C4" s="101"/>
    </row>
    <row r="5" spans="1:3" s="91" customFormat="1" ht="19.5" customHeight="1">
      <c r="A5" s="102" t="s">
        <v>2266</v>
      </c>
      <c r="B5" s="103">
        <f>SUM(B6,B12,B18)</f>
        <v>0</v>
      </c>
      <c r="C5" s="101"/>
    </row>
    <row r="6" spans="1:2" s="91" customFormat="1" ht="19.5" customHeight="1">
      <c r="A6" s="102" t="s">
        <v>2267</v>
      </c>
      <c r="B6" s="103">
        <f>SUM(B7:B11)</f>
        <v>0</v>
      </c>
    </row>
    <row r="7" spans="1:2" s="91" customFormat="1" ht="19.5" customHeight="1">
      <c r="A7" s="102" t="s">
        <v>2268</v>
      </c>
      <c r="B7" s="103"/>
    </row>
    <row r="8" spans="1:2" s="91" customFormat="1" ht="19.5" customHeight="1">
      <c r="A8" s="102" t="s">
        <v>2269</v>
      </c>
      <c r="B8" s="103"/>
    </row>
    <row r="9" spans="1:2" s="91" customFormat="1" ht="19.5" customHeight="1">
      <c r="A9" s="102" t="s">
        <v>2270</v>
      </c>
      <c r="B9" s="103"/>
    </row>
    <row r="10" spans="1:2" s="91" customFormat="1" ht="19.5" customHeight="1">
      <c r="A10" s="102" t="s">
        <v>2271</v>
      </c>
      <c r="B10" s="103"/>
    </row>
    <row r="11" spans="1:2" s="91" customFormat="1" ht="19.5" customHeight="1">
      <c r="A11" s="102" t="s">
        <v>2272</v>
      </c>
      <c r="B11" s="103"/>
    </row>
    <row r="12" spans="1:2" s="91" customFormat="1" ht="19.5" customHeight="1">
      <c r="A12" s="102" t="s">
        <v>2273</v>
      </c>
      <c r="B12" s="103">
        <f>SUM(B13:B17)</f>
        <v>0</v>
      </c>
    </row>
    <row r="13" spans="1:2" s="91" customFormat="1" ht="19.5" customHeight="1">
      <c r="A13" s="102" t="s">
        <v>2274</v>
      </c>
      <c r="B13" s="103"/>
    </row>
    <row r="14" spans="1:2" s="91" customFormat="1" ht="19.5" customHeight="1">
      <c r="A14" s="102" t="s">
        <v>2275</v>
      </c>
      <c r="B14" s="103"/>
    </row>
    <row r="15" spans="1:2" s="91" customFormat="1" ht="19.5" customHeight="1">
      <c r="A15" s="102" t="s">
        <v>2276</v>
      </c>
      <c r="B15" s="103"/>
    </row>
    <row r="16" spans="1:2" s="91" customFormat="1" ht="19.5" customHeight="1">
      <c r="A16" s="102" t="s">
        <v>2277</v>
      </c>
      <c r="B16" s="103"/>
    </row>
    <row r="17" spans="1:2" s="91" customFormat="1" ht="19.5" customHeight="1">
      <c r="A17" s="102" t="s">
        <v>2278</v>
      </c>
      <c r="B17" s="103"/>
    </row>
    <row r="18" spans="1:2" s="91" customFormat="1" ht="19.5" customHeight="1">
      <c r="A18" s="102" t="s">
        <v>2279</v>
      </c>
      <c r="B18" s="103">
        <f>SUM(B19:B20)</f>
        <v>0</v>
      </c>
    </row>
    <row r="19" spans="1:2" s="91" customFormat="1" ht="19.5" customHeight="1">
      <c r="A19" s="104" t="s">
        <v>2280</v>
      </c>
      <c r="B19" s="103"/>
    </row>
    <row r="20" spans="1:2" s="91" customFormat="1" ht="19.5" customHeight="1">
      <c r="A20" s="104" t="s">
        <v>2281</v>
      </c>
      <c r="B20" s="103"/>
    </row>
    <row r="21" spans="1:2" s="91" customFormat="1" ht="19.5" customHeight="1">
      <c r="A21" s="102" t="s">
        <v>2282</v>
      </c>
      <c r="B21" s="103">
        <f>B22+B27</f>
        <v>0</v>
      </c>
    </row>
    <row r="22" spans="1:2" s="91" customFormat="1" ht="19.5" customHeight="1">
      <c r="A22" s="102" t="s">
        <v>2283</v>
      </c>
      <c r="B22" s="103"/>
    </row>
    <row r="23" spans="1:2" s="91" customFormat="1" ht="19.5" customHeight="1">
      <c r="A23" s="102" t="s">
        <v>2284</v>
      </c>
      <c r="B23" s="103"/>
    </row>
    <row r="24" spans="1:2" s="91" customFormat="1" ht="19.5" customHeight="1">
      <c r="A24" s="102" t="s">
        <v>2285</v>
      </c>
      <c r="B24" s="103"/>
    </row>
    <row r="25" spans="1:2" s="91" customFormat="1" ht="19.5" customHeight="1">
      <c r="A25" s="102" t="s">
        <v>2286</v>
      </c>
      <c r="B25" s="103"/>
    </row>
    <row r="26" spans="1:2" s="91" customFormat="1" ht="19.5" customHeight="1">
      <c r="A26" s="102" t="s">
        <v>2287</v>
      </c>
      <c r="B26" s="103"/>
    </row>
    <row r="27" spans="1:2" s="91" customFormat="1" ht="19.5" customHeight="1">
      <c r="A27" s="102" t="s">
        <v>2288</v>
      </c>
      <c r="B27" s="103"/>
    </row>
    <row r="28" spans="1:2" s="91" customFormat="1" ht="19.5" customHeight="1">
      <c r="A28" s="102" t="s">
        <v>2289</v>
      </c>
      <c r="B28" s="103"/>
    </row>
    <row r="29" spans="1:2" s="91" customFormat="1" ht="19.5" customHeight="1">
      <c r="A29" s="102" t="s">
        <v>2290</v>
      </c>
      <c r="B29" s="103"/>
    </row>
    <row r="30" spans="1:2" s="91" customFormat="1" ht="19.5" customHeight="1">
      <c r="A30" s="102" t="s">
        <v>2291</v>
      </c>
      <c r="B30" s="103"/>
    </row>
    <row r="31" spans="1:2" s="91" customFormat="1" ht="19.5" customHeight="1">
      <c r="A31" s="102" t="s">
        <v>2292</v>
      </c>
      <c r="B31" s="103"/>
    </row>
    <row r="32" spans="1:2" s="91" customFormat="1" ht="19.5" customHeight="1">
      <c r="A32" s="102" t="s">
        <v>2293</v>
      </c>
      <c r="B32" s="103">
        <f>B33+B49+B53+B54+B60+B64+B68+B71+B78+B81</f>
        <v>104924</v>
      </c>
    </row>
    <row r="33" spans="1:2" s="91" customFormat="1" ht="19.5" customHeight="1">
      <c r="A33" s="102" t="s">
        <v>2294</v>
      </c>
      <c r="B33" s="103">
        <f>SUM(B34:B48)</f>
        <v>101389</v>
      </c>
    </row>
    <row r="34" spans="1:2" s="91" customFormat="1" ht="19.5" customHeight="1">
      <c r="A34" s="105" t="s">
        <v>2295</v>
      </c>
      <c r="B34" s="103">
        <v>61859</v>
      </c>
    </row>
    <row r="35" spans="1:2" s="91" customFormat="1" ht="19.5" customHeight="1">
      <c r="A35" s="105" t="s">
        <v>2296</v>
      </c>
      <c r="B35" s="103"/>
    </row>
    <row r="36" spans="1:2" s="91" customFormat="1" ht="19.5" customHeight="1">
      <c r="A36" s="105" t="s">
        <v>2297</v>
      </c>
      <c r="B36" s="103">
        <v>8299</v>
      </c>
    </row>
    <row r="37" spans="1:2" s="91" customFormat="1" ht="19.5" customHeight="1">
      <c r="A37" s="105" t="s">
        <v>2298</v>
      </c>
      <c r="B37" s="103">
        <v>4905</v>
      </c>
    </row>
    <row r="38" spans="1:2" s="91" customFormat="1" ht="19.5" customHeight="1">
      <c r="A38" s="105" t="s">
        <v>2299</v>
      </c>
      <c r="B38" s="103"/>
    </row>
    <row r="39" spans="1:2" s="91" customFormat="1" ht="19.5" customHeight="1">
      <c r="A39" s="105" t="s">
        <v>2300</v>
      </c>
      <c r="B39" s="103"/>
    </row>
    <row r="40" spans="1:2" s="91" customFormat="1" ht="19.5" customHeight="1">
      <c r="A40" s="105" t="s">
        <v>2301</v>
      </c>
      <c r="B40" s="103">
        <v>500</v>
      </c>
    </row>
    <row r="41" spans="1:2" s="91" customFormat="1" ht="19.5" customHeight="1">
      <c r="A41" s="105" t="s">
        <v>2302</v>
      </c>
      <c r="B41" s="103"/>
    </row>
    <row r="42" spans="1:2" s="91" customFormat="1" ht="19.5" customHeight="1">
      <c r="A42" s="105" t="s">
        <v>2303</v>
      </c>
      <c r="B42" s="103">
        <v>6625</v>
      </c>
    </row>
    <row r="43" spans="1:2" s="91" customFormat="1" ht="19.5" customHeight="1">
      <c r="A43" s="105" t="s">
        <v>2304</v>
      </c>
      <c r="B43" s="103"/>
    </row>
    <row r="44" spans="1:2" s="91" customFormat="1" ht="19.5" customHeight="1">
      <c r="A44" s="105" t="s">
        <v>2305</v>
      </c>
      <c r="B44" s="103"/>
    </row>
    <row r="45" spans="1:2" s="91" customFormat="1" ht="19.5" customHeight="1">
      <c r="A45" s="105" t="s">
        <v>2306</v>
      </c>
      <c r="B45" s="103">
        <f>580+7000</f>
        <v>7580</v>
      </c>
    </row>
    <row r="46" spans="1:2" s="91" customFormat="1" ht="19.5" customHeight="1">
      <c r="A46" s="105" t="s">
        <v>2307</v>
      </c>
      <c r="B46" s="103"/>
    </row>
    <row r="47" spans="1:2" s="91" customFormat="1" ht="19.5" customHeight="1">
      <c r="A47" s="105" t="s">
        <v>2308</v>
      </c>
      <c r="B47" s="103"/>
    </row>
    <row r="48" spans="1:2" s="91" customFormat="1" ht="19.5" customHeight="1">
      <c r="A48" s="105" t="s">
        <v>2309</v>
      </c>
      <c r="B48" s="103">
        <f>980+3365+7276</f>
        <v>11621</v>
      </c>
    </row>
    <row r="49" spans="1:2" s="91" customFormat="1" ht="19.5" customHeight="1">
      <c r="A49" s="102" t="s">
        <v>2310</v>
      </c>
      <c r="B49" s="103">
        <f>SUM(B50:B52)</f>
        <v>180</v>
      </c>
    </row>
    <row r="50" spans="1:2" s="91" customFormat="1" ht="19.5" customHeight="1">
      <c r="A50" s="105" t="s">
        <v>2295</v>
      </c>
      <c r="B50" s="103"/>
    </row>
    <row r="51" spans="1:2" s="91" customFormat="1" ht="19.5" customHeight="1">
      <c r="A51" s="105" t="s">
        <v>2296</v>
      </c>
      <c r="B51" s="103"/>
    </row>
    <row r="52" spans="1:2" s="91" customFormat="1" ht="19.5" customHeight="1">
      <c r="A52" s="105" t="s">
        <v>2311</v>
      </c>
      <c r="B52" s="103">
        <v>180</v>
      </c>
    </row>
    <row r="53" spans="1:2" s="91" customFormat="1" ht="19.5" customHeight="1">
      <c r="A53" s="102" t="s">
        <v>2312</v>
      </c>
      <c r="B53" s="103">
        <v>100</v>
      </c>
    </row>
    <row r="54" spans="1:2" s="91" customFormat="1" ht="19.5" customHeight="1">
      <c r="A54" s="102" t="s">
        <v>2313</v>
      </c>
      <c r="B54" s="103">
        <f>SUM(B55:B59)</f>
        <v>2808</v>
      </c>
    </row>
    <row r="55" spans="1:2" s="91" customFormat="1" ht="19.5" customHeight="1">
      <c r="A55" s="105" t="s">
        <v>2314</v>
      </c>
      <c r="B55" s="103"/>
    </row>
    <row r="56" spans="1:2" s="91" customFormat="1" ht="19.5" customHeight="1">
      <c r="A56" s="105" t="s">
        <v>2315</v>
      </c>
      <c r="B56" s="103"/>
    </row>
    <row r="57" spans="1:2" s="91" customFormat="1" ht="19.5" customHeight="1">
      <c r="A57" s="105" t="s">
        <v>2316</v>
      </c>
      <c r="B57" s="103"/>
    </row>
    <row r="58" spans="1:2" s="91" customFormat="1" ht="19.5" customHeight="1">
      <c r="A58" s="105" t="s">
        <v>2317</v>
      </c>
      <c r="B58" s="103"/>
    </row>
    <row r="59" spans="1:2" s="91" customFormat="1" ht="19.5" customHeight="1">
      <c r="A59" s="105" t="s">
        <v>2318</v>
      </c>
      <c r="B59" s="103">
        <f>1408+1400</f>
        <v>2808</v>
      </c>
    </row>
    <row r="60" spans="1:2" s="91" customFormat="1" ht="19.5" customHeight="1">
      <c r="A60" s="102" t="s">
        <v>2319</v>
      </c>
      <c r="B60" s="103">
        <f>SUM(B61:B63)</f>
        <v>447</v>
      </c>
    </row>
    <row r="61" spans="1:2" s="91" customFormat="1" ht="19.5" customHeight="1">
      <c r="A61" s="102" t="s">
        <v>2320</v>
      </c>
      <c r="B61" s="103"/>
    </row>
    <row r="62" spans="1:2" s="91" customFormat="1" ht="19.5" customHeight="1">
      <c r="A62" s="102" t="s">
        <v>2321</v>
      </c>
      <c r="B62" s="103"/>
    </row>
    <row r="63" spans="1:2" s="91" customFormat="1" ht="19.5" customHeight="1">
      <c r="A63" s="102" t="s">
        <v>2322</v>
      </c>
      <c r="B63" s="103">
        <f>77+370</f>
        <v>447</v>
      </c>
    </row>
    <row r="64" spans="1:2" s="91" customFormat="1" ht="19.5" customHeight="1">
      <c r="A64" s="102" t="s">
        <v>2323</v>
      </c>
      <c r="B64" s="103"/>
    </row>
    <row r="65" spans="1:2" s="91" customFormat="1" ht="19.5" customHeight="1">
      <c r="A65" s="104" t="s">
        <v>2295</v>
      </c>
      <c r="B65" s="103"/>
    </row>
    <row r="66" spans="1:2" s="91" customFormat="1" ht="19.5" customHeight="1">
      <c r="A66" s="104" t="s">
        <v>2296</v>
      </c>
      <c r="B66" s="103"/>
    </row>
    <row r="67" spans="1:2" s="91" customFormat="1" ht="19.5" customHeight="1">
      <c r="A67" s="104" t="s">
        <v>2324</v>
      </c>
      <c r="B67" s="103"/>
    </row>
    <row r="68" spans="1:2" s="91" customFormat="1" ht="19.5" customHeight="1">
      <c r="A68" s="102" t="s">
        <v>2325</v>
      </c>
      <c r="B68" s="103"/>
    </row>
    <row r="69" spans="1:2" s="91" customFormat="1" ht="19.5" customHeight="1">
      <c r="A69" s="104" t="s">
        <v>2295</v>
      </c>
      <c r="B69" s="103"/>
    </row>
    <row r="70" spans="1:2" s="91" customFormat="1" ht="19.5" customHeight="1">
      <c r="A70" s="104" t="s">
        <v>2296</v>
      </c>
      <c r="B70" s="103"/>
    </row>
    <row r="71" spans="1:2" s="91" customFormat="1" ht="19.5" customHeight="1">
      <c r="A71" s="104" t="s">
        <v>2326</v>
      </c>
      <c r="B71" s="103"/>
    </row>
    <row r="72" spans="1:2" s="91" customFormat="1" ht="19.5" customHeight="1">
      <c r="A72" s="102" t="s">
        <v>2327</v>
      </c>
      <c r="B72" s="103"/>
    </row>
    <row r="73" spans="1:2" s="91" customFormat="1" ht="19.5" customHeight="1">
      <c r="A73" s="104" t="s">
        <v>2314</v>
      </c>
      <c r="B73" s="103"/>
    </row>
    <row r="74" spans="1:2" s="91" customFormat="1" ht="19.5" customHeight="1">
      <c r="A74" s="104" t="s">
        <v>2315</v>
      </c>
      <c r="B74" s="103"/>
    </row>
    <row r="75" spans="1:2" s="91" customFormat="1" ht="19.5" customHeight="1">
      <c r="A75" s="104" t="s">
        <v>2316</v>
      </c>
      <c r="B75" s="103"/>
    </row>
    <row r="76" spans="1:2" s="91" customFormat="1" ht="19.5" customHeight="1">
      <c r="A76" s="104" t="s">
        <v>2317</v>
      </c>
      <c r="B76" s="103"/>
    </row>
    <row r="77" spans="1:2" s="91" customFormat="1" ht="19.5" customHeight="1">
      <c r="A77" s="104" t="s">
        <v>2328</v>
      </c>
      <c r="B77" s="103"/>
    </row>
    <row r="78" spans="1:2" s="91" customFormat="1" ht="19.5" customHeight="1">
      <c r="A78" s="102" t="s">
        <v>2329</v>
      </c>
      <c r="B78" s="103"/>
    </row>
    <row r="79" spans="1:2" s="91" customFormat="1" ht="19.5" customHeight="1">
      <c r="A79" s="104" t="s">
        <v>2320</v>
      </c>
      <c r="B79" s="103"/>
    </row>
    <row r="80" spans="1:2" s="91" customFormat="1" ht="19.5" customHeight="1">
      <c r="A80" s="104" t="s">
        <v>2330</v>
      </c>
      <c r="B80" s="103"/>
    </row>
    <row r="81" spans="1:2" s="91" customFormat="1" ht="19.5" customHeight="1">
      <c r="A81" s="104" t="s">
        <v>2331</v>
      </c>
      <c r="B81" s="103"/>
    </row>
    <row r="82" spans="1:2" s="91" customFormat="1" ht="19.5" customHeight="1">
      <c r="A82" s="104" t="s">
        <v>2295</v>
      </c>
      <c r="B82" s="103"/>
    </row>
    <row r="83" spans="1:2" s="91" customFormat="1" ht="19.5" customHeight="1">
      <c r="A83" s="104" t="s">
        <v>2296</v>
      </c>
      <c r="B83" s="103"/>
    </row>
    <row r="84" spans="1:2" s="91" customFormat="1" ht="19.5" customHeight="1">
      <c r="A84" s="104" t="s">
        <v>2297</v>
      </c>
      <c r="B84" s="103"/>
    </row>
    <row r="85" spans="1:2" s="91" customFormat="1" ht="19.5" customHeight="1">
      <c r="A85" s="104" t="s">
        <v>2298</v>
      </c>
      <c r="B85" s="103"/>
    </row>
    <row r="86" spans="1:2" s="91" customFormat="1" ht="19.5" customHeight="1">
      <c r="A86" s="104" t="s">
        <v>2301</v>
      </c>
      <c r="B86" s="103"/>
    </row>
    <row r="87" spans="1:2" s="91" customFormat="1" ht="19.5" customHeight="1">
      <c r="A87" s="104" t="s">
        <v>2303</v>
      </c>
      <c r="B87" s="103"/>
    </row>
    <row r="88" spans="1:2" s="91" customFormat="1" ht="19.5" customHeight="1">
      <c r="A88" s="104" t="s">
        <v>2304</v>
      </c>
      <c r="B88" s="103"/>
    </row>
    <row r="89" spans="1:2" s="91" customFormat="1" ht="27" customHeight="1">
      <c r="A89" s="104" t="s">
        <v>2332</v>
      </c>
      <c r="B89" s="103"/>
    </row>
    <row r="90" spans="1:2" s="91" customFormat="1" ht="19.5" customHeight="1">
      <c r="A90" s="102" t="s">
        <v>2333</v>
      </c>
      <c r="B90" s="103">
        <f>B91+B96+B101+B106+B110+B114</f>
        <v>93908</v>
      </c>
    </row>
    <row r="91" spans="1:2" s="91" customFormat="1" ht="19.5" customHeight="1">
      <c r="A91" s="105" t="s">
        <v>2334</v>
      </c>
      <c r="B91" s="103">
        <f>SUM(B92:B95)</f>
        <v>75</v>
      </c>
    </row>
    <row r="92" spans="1:2" s="91" customFormat="1" ht="19.5" customHeight="1">
      <c r="A92" s="105" t="s">
        <v>2335</v>
      </c>
      <c r="B92" s="103">
        <v>75</v>
      </c>
    </row>
    <row r="93" spans="1:2" s="91" customFormat="1" ht="19.5" customHeight="1">
      <c r="A93" s="105" t="s">
        <v>2336</v>
      </c>
      <c r="B93" s="103"/>
    </row>
    <row r="94" spans="1:2" s="91" customFormat="1" ht="19.5" customHeight="1">
      <c r="A94" s="105" t="s">
        <v>2337</v>
      </c>
      <c r="B94" s="103"/>
    </row>
    <row r="95" spans="1:2" s="91" customFormat="1" ht="19.5" customHeight="1">
      <c r="A95" s="105" t="s">
        <v>2338</v>
      </c>
      <c r="B95" s="103"/>
    </row>
    <row r="96" spans="1:2" s="91" customFormat="1" ht="19.5" customHeight="1">
      <c r="A96" s="105" t="s">
        <v>2339</v>
      </c>
      <c r="B96" s="103">
        <f>SUM(B97:B100)</f>
        <v>2388</v>
      </c>
    </row>
    <row r="97" spans="1:2" s="91" customFormat="1" ht="19.5" customHeight="1">
      <c r="A97" s="105" t="s">
        <v>2335</v>
      </c>
      <c r="B97" s="103">
        <v>2224</v>
      </c>
    </row>
    <row r="98" spans="1:2" s="91" customFormat="1" ht="19.5" customHeight="1">
      <c r="A98" s="105" t="s">
        <v>2336</v>
      </c>
      <c r="B98" s="103">
        <v>14</v>
      </c>
    </row>
    <row r="99" spans="1:2" s="91" customFormat="1" ht="19.5" customHeight="1">
      <c r="A99" s="105" t="s">
        <v>2340</v>
      </c>
      <c r="B99" s="103"/>
    </row>
    <row r="100" spans="1:2" s="91" customFormat="1" ht="19.5" customHeight="1">
      <c r="A100" s="105" t="s">
        <v>2341</v>
      </c>
      <c r="B100" s="103">
        <v>150</v>
      </c>
    </row>
    <row r="101" spans="1:2" s="91" customFormat="1" ht="19.5" customHeight="1">
      <c r="A101" s="105" t="s">
        <v>2342</v>
      </c>
      <c r="B101" s="103">
        <f>SUM(B102:B105)</f>
        <v>82392</v>
      </c>
    </row>
    <row r="102" spans="1:2" s="91" customFormat="1" ht="19.5" customHeight="1">
      <c r="A102" s="105" t="s">
        <v>2343</v>
      </c>
      <c r="B102" s="103"/>
    </row>
    <row r="103" spans="1:2" s="91" customFormat="1" ht="19.5" customHeight="1">
      <c r="A103" s="105" t="s">
        <v>2344</v>
      </c>
      <c r="B103" s="103">
        <f>69670+12722</f>
        <v>82392</v>
      </c>
    </row>
    <row r="104" spans="1:2" s="91" customFormat="1" ht="19.5" customHeight="1">
      <c r="A104" s="105" t="s">
        <v>2345</v>
      </c>
      <c r="B104" s="103"/>
    </row>
    <row r="105" spans="1:2" s="91" customFormat="1" ht="19.5" customHeight="1">
      <c r="A105" s="105" t="s">
        <v>2346</v>
      </c>
      <c r="B105" s="103"/>
    </row>
    <row r="106" spans="1:2" s="91" customFormat="1" ht="19.5" customHeight="1">
      <c r="A106" s="102" t="s">
        <v>2347</v>
      </c>
      <c r="B106" s="103">
        <f>B107+B108+B109</f>
        <v>8928</v>
      </c>
    </row>
    <row r="107" spans="1:2" s="91" customFormat="1" ht="19.5" customHeight="1">
      <c r="A107" s="102" t="s">
        <v>2348</v>
      </c>
      <c r="B107" s="103">
        <v>1990</v>
      </c>
    </row>
    <row r="108" spans="1:2" s="91" customFormat="1" ht="19.5" customHeight="1">
      <c r="A108" s="102" t="s">
        <v>2335</v>
      </c>
      <c r="B108" s="103">
        <v>6938</v>
      </c>
    </row>
    <row r="109" spans="1:2" s="91" customFormat="1" ht="19.5" customHeight="1">
      <c r="A109" s="102" t="s">
        <v>2349</v>
      </c>
      <c r="B109" s="103"/>
    </row>
    <row r="110" spans="1:2" s="91" customFormat="1" ht="19.5" customHeight="1">
      <c r="A110" s="102" t="s">
        <v>2350</v>
      </c>
      <c r="B110" s="103">
        <f>SUM(B111:B113)</f>
        <v>125</v>
      </c>
    </row>
    <row r="111" spans="1:2" s="91" customFormat="1" ht="19.5" customHeight="1">
      <c r="A111" s="102" t="s">
        <v>2348</v>
      </c>
      <c r="B111" s="103"/>
    </row>
    <row r="112" spans="1:2" s="91" customFormat="1" ht="19.5" customHeight="1">
      <c r="A112" s="102" t="s">
        <v>2335</v>
      </c>
      <c r="B112" s="103">
        <v>125</v>
      </c>
    </row>
    <row r="113" spans="1:2" s="91" customFormat="1" ht="19.5" customHeight="1">
      <c r="A113" s="105" t="s">
        <v>2351</v>
      </c>
      <c r="B113" s="103"/>
    </row>
    <row r="114" spans="1:2" s="91" customFormat="1" ht="19.5" customHeight="1">
      <c r="A114" s="102" t="s">
        <v>2352</v>
      </c>
      <c r="B114" s="103">
        <f>SUM(B115:B116)</f>
        <v>0</v>
      </c>
    </row>
    <row r="115" spans="1:2" s="91" customFormat="1" ht="19.5" customHeight="1">
      <c r="A115" s="104" t="s">
        <v>2335</v>
      </c>
      <c r="B115" s="103"/>
    </row>
    <row r="116" spans="1:2" s="91" customFormat="1" ht="30" customHeight="1">
      <c r="A116" s="104" t="s">
        <v>2353</v>
      </c>
      <c r="B116" s="103"/>
    </row>
    <row r="117" spans="1:2" s="91" customFormat="1" ht="19.5" customHeight="1">
      <c r="A117" s="102" t="s">
        <v>2354</v>
      </c>
      <c r="B117" s="103"/>
    </row>
    <row r="118" spans="1:2" s="91" customFormat="1" ht="19.5" customHeight="1">
      <c r="A118" s="105" t="s">
        <v>2355</v>
      </c>
      <c r="B118" s="103"/>
    </row>
    <row r="119" spans="1:2" s="91" customFormat="1" ht="19.5" customHeight="1">
      <c r="A119" s="105" t="s">
        <v>2076</v>
      </c>
      <c r="B119" s="103"/>
    </row>
    <row r="120" spans="1:2" s="91" customFormat="1" ht="19.5" customHeight="1">
      <c r="A120" s="105" t="s">
        <v>2077</v>
      </c>
      <c r="B120" s="103"/>
    </row>
    <row r="121" spans="1:2" s="91" customFormat="1" ht="19.5" customHeight="1">
      <c r="A121" s="105" t="s">
        <v>2356</v>
      </c>
      <c r="B121" s="103"/>
    </row>
    <row r="122" spans="1:2" s="91" customFormat="1" ht="19.5" customHeight="1">
      <c r="A122" s="105" t="s">
        <v>2357</v>
      </c>
      <c r="B122" s="103"/>
    </row>
    <row r="123" spans="1:2" s="91" customFormat="1" ht="19.5" customHeight="1">
      <c r="A123" s="105" t="s">
        <v>2358</v>
      </c>
      <c r="B123" s="103"/>
    </row>
    <row r="124" spans="1:2" s="91" customFormat="1" ht="19.5" customHeight="1">
      <c r="A124" s="105" t="s">
        <v>2356</v>
      </c>
      <c r="B124" s="103"/>
    </row>
    <row r="125" spans="1:2" s="91" customFormat="1" ht="19.5" customHeight="1">
      <c r="A125" s="105" t="s">
        <v>2359</v>
      </c>
      <c r="B125" s="103"/>
    </row>
    <row r="126" spans="1:2" s="91" customFormat="1" ht="19.5" customHeight="1">
      <c r="A126" s="105" t="s">
        <v>2360</v>
      </c>
      <c r="B126" s="103"/>
    </row>
    <row r="127" spans="1:2" s="91" customFormat="1" ht="19.5" customHeight="1">
      <c r="A127" s="105" t="s">
        <v>2361</v>
      </c>
      <c r="B127" s="103"/>
    </row>
    <row r="128" spans="1:2" s="91" customFormat="1" ht="19.5" customHeight="1">
      <c r="A128" s="105" t="s">
        <v>2362</v>
      </c>
      <c r="B128" s="103"/>
    </row>
    <row r="129" spans="1:2" s="91" customFormat="1" ht="19.5" customHeight="1">
      <c r="A129" s="105" t="s">
        <v>2363</v>
      </c>
      <c r="B129" s="103"/>
    </row>
    <row r="130" spans="1:2" s="91" customFormat="1" ht="19.5" customHeight="1">
      <c r="A130" s="105" t="s">
        <v>2364</v>
      </c>
      <c r="B130" s="103"/>
    </row>
    <row r="131" spans="1:2" s="91" customFormat="1" ht="19.5" customHeight="1">
      <c r="A131" s="105" t="s">
        <v>2365</v>
      </c>
      <c r="B131" s="103"/>
    </row>
    <row r="132" spans="1:2" s="91" customFormat="1" ht="19.5" customHeight="1">
      <c r="A132" s="105" t="s">
        <v>2366</v>
      </c>
      <c r="B132" s="103"/>
    </row>
    <row r="133" spans="1:2" s="91" customFormat="1" ht="19.5" customHeight="1">
      <c r="A133" s="105" t="s">
        <v>2367</v>
      </c>
      <c r="B133" s="103"/>
    </row>
    <row r="134" spans="1:2" s="91" customFormat="1" ht="27" customHeight="1">
      <c r="A134" s="105" t="s">
        <v>2368</v>
      </c>
      <c r="B134" s="103"/>
    </row>
    <row r="135" spans="1:2" s="91" customFormat="1" ht="19.5" customHeight="1">
      <c r="A135" s="105" t="s">
        <v>2369</v>
      </c>
      <c r="B135" s="103"/>
    </row>
    <row r="136" spans="1:2" s="91" customFormat="1" ht="30" customHeight="1">
      <c r="A136" s="105" t="s">
        <v>2370</v>
      </c>
      <c r="B136" s="103"/>
    </row>
    <row r="137" spans="1:2" s="91" customFormat="1" ht="19.5" customHeight="1">
      <c r="A137" s="105" t="s">
        <v>2371</v>
      </c>
      <c r="B137" s="103"/>
    </row>
    <row r="138" spans="1:2" s="91" customFormat="1" ht="34.5" customHeight="1">
      <c r="A138" s="105" t="s">
        <v>2372</v>
      </c>
      <c r="B138" s="103"/>
    </row>
    <row r="139" spans="1:2" s="91" customFormat="1" ht="19.5" customHeight="1">
      <c r="A139" s="105" t="s">
        <v>2373</v>
      </c>
      <c r="B139" s="103"/>
    </row>
    <row r="140" spans="1:2" s="91" customFormat="1" ht="30" customHeight="1">
      <c r="A140" s="105" t="s">
        <v>2374</v>
      </c>
      <c r="B140" s="103"/>
    </row>
    <row r="141" spans="1:2" s="91" customFormat="1" ht="19.5" customHeight="1">
      <c r="A141" s="105" t="s">
        <v>2375</v>
      </c>
      <c r="B141" s="103"/>
    </row>
    <row r="142" spans="1:2" s="91" customFormat="1" ht="19.5" customHeight="1">
      <c r="A142" s="105" t="s">
        <v>2376</v>
      </c>
      <c r="B142" s="103"/>
    </row>
    <row r="143" spans="1:2" s="91" customFormat="1" ht="19.5" customHeight="1">
      <c r="A143" s="105" t="s">
        <v>2377</v>
      </c>
      <c r="B143" s="103"/>
    </row>
    <row r="144" spans="1:2" s="91" customFormat="1" ht="19.5" customHeight="1">
      <c r="A144" s="105" t="s">
        <v>2378</v>
      </c>
      <c r="B144" s="103"/>
    </row>
    <row r="145" spans="1:2" s="91" customFormat="1" ht="19.5" customHeight="1">
      <c r="A145" s="105" t="s">
        <v>2379</v>
      </c>
      <c r="B145" s="103"/>
    </row>
    <row r="146" spans="1:2" s="91" customFormat="1" ht="19.5" customHeight="1">
      <c r="A146" s="105" t="s">
        <v>2380</v>
      </c>
      <c r="B146" s="103"/>
    </row>
    <row r="147" spans="1:2" s="91" customFormat="1" ht="19.5" customHeight="1">
      <c r="A147" s="105" t="s">
        <v>2381</v>
      </c>
      <c r="B147" s="103"/>
    </row>
    <row r="148" spans="1:2" s="91" customFormat="1" ht="19.5" customHeight="1">
      <c r="A148" s="105" t="s">
        <v>2382</v>
      </c>
      <c r="B148" s="103"/>
    </row>
    <row r="149" spans="1:2" s="91" customFormat="1" ht="19.5" customHeight="1">
      <c r="A149" s="105" t="s">
        <v>2383</v>
      </c>
      <c r="B149" s="103"/>
    </row>
    <row r="150" spans="1:2" s="91" customFormat="1" ht="19.5" customHeight="1">
      <c r="A150" s="105" t="s">
        <v>2384</v>
      </c>
      <c r="B150" s="103"/>
    </row>
    <row r="151" spans="1:2" s="91" customFormat="1" ht="19.5" customHeight="1">
      <c r="A151" s="105" t="s">
        <v>2385</v>
      </c>
      <c r="B151" s="103"/>
    </row>
    <row r="152" spans="1:2" s="91" customFormat="1" ht="19.5" customHeight="1">
      <c r="A152" s="105" t="s">
        <v>2386</v>
      </c>
      <c r="B152" s="103"/>
    </row>
    <row r="153" spans="1:2" s="91" customFormat="1" ht="19.5" customHeight="1">
      <c r="A153" s="105" t="s">
        <v>2387</v>
      </c>
      <c r="B153" s="103"/>
    </row>
    <row r="154" spans="1:2" s="91" customFormat="1" ht="33" customHeight="1">
      <c r="A154" s="106" t="s">
        <v>2388</v>
      </c>
      <c r="B154" s="103"/>
    </row>
    <row r="155" spans="1:2" s="91" customFormat="1" ht="19.5" customHeight="1">
      <c r="A155" s="104" t="s">
        <v>2076</v>
      </c>
      <c r="B155" s="103"/>
    </row>
    <row r="156" spans="1:2" s="91" customFormat="1" ht="30" customHeight="1">
      <c r="A156" s="104" t="s">
        <v>2389</v>
      </c>
      <c r="B156" s="103"/>
    </row>
    <row r="157" spans="1:2" s="91" customFormat="1" ht="19.5" customHeight="1">
      <c r="A157" s="105" t="s">
        <v>2390</v>
      </c>
      <c r="B157" s="103"/>
    </row>
    <row r="158" spans="1:2" s="91" customFormat="1" ht="19.5" customHeight="1">
      <c r="A158" s="104" t="s">
        <v>2076</v>
      </c>
      <c r="B158" s="103"/>
    </row>
    <row r="159" spans="1:2" s="91" customFormat="1" ht="19.5" customHeight="1">
      <c r="A159" s="104" t="s">
        <v>2391</v>
      </c>
      <c r="B159" s="103"/>
    </row>
    <row r="160" spans="1:2" s="91" customFormat="1" ht="19.5" customHeight="1">
      <c r="A160" s="105" t="s">
        <v>2392</v>
      </c>
      <c r="B160" s="103"/>
    </row>
    <row r="161" spans="1:2" s="91" customFormat="1" ht="19.5" customHeight="1">
      <c r="A161" s="102" t="s">
        <v>2393</v>
      </c>
      <c r="B161" s="103"/>
    </row>
    <row r="162" spans="1:2" s="91" customFormat="1" ht="19.5" customHeight="1">
      <c r="A162" s="105" t="s">
        <v>2394</v>
      </c>
      <c r="B162" s="103"/>
    </row>
    <row r="163" spans="1:2" s="91" customFormat="1" ht="19.5" customHeight="1">
      <c r="A163" s="105" t="s">
        <v>2395</v>
      </c>
      <c r="B163" s="103"/>
    </row>
    <row r="164" spans="1:2" s="91" customFormat="1" ht="19.5" customHeight="1">
      <c r="A164" s="105" t="s">
        <v>2396</v>
      </c>
      <c r="B164" s="103"/>
    </row>
    <row r="165" spans="1:2" s="91" customFormat="1" ht="19.5" customHeight="1">
      <c r="A165" s="102" t="s">
        <v>2397</v>
      </c>
      <c r="B165" s="103">
        <f>SUM(B166,B170,B179,B180)</f>
        <v>3419</v>
      </c>
    </row>
    <row r="166" spans="1:2" s="91" customFormat="1" ht="19.5" customHeight="1">
      <c r="A166" s="105" t="s">
        <v>2398</v>
      </c>
      <c r="B166" s="103">
        <f>SUM(B167:B169)</f>
        <v>0</v>
      </c>
    </row>
    <row r="167" spans="1:2" s="91" customFormat="1" ht="19.5" customHeight="1">
      <c r="A167" s="105" t="s">
        <v>2399</v>
      </c>
      <c r="B167" s="103"/>
    </row>
    <row r="168" spans="1:2" s="91" customFormat="1" ht="19.5" customHeight="1">
      <c r="A168" s="105" t="s">
        <v>2400</v>
      </c>
      <c r="B168" s="103"/>
    </row>
    <row r="169" spans="1:2" s="91" customFormat="1" ht="19.5" customHeight="1">
      <c r="A169" s="105" t="s">
        <v>2401</v>
      </c>
      <c r="B169" s="103">
        <f>SUM(B170:B177)</f>
        <v>0</v>
      </c>
    </row>
    <row r="170" spans="1:2" s="91" customFormat="1" ht="19.5" customHeight="1">
      <c r="A170" s="105" t="s">
        <v>2402</v>
      </c>
      <c r="B170" s="103">
        <f>SUM(B171:B178)</f>
        <v>0</v>
      </c>
    </row>
    <row r="171" spans="1:2" s="91" customFormat="1" ht="19.5" customHeight="1">
      <c r="A171" s="105" t="s">
        <v>2403</v>
      </c>
      <c r="B171" s="103"/>
    </row>
    <row r="172" spans="1:2" s="91" customFormat="1" ht="19.5" customHeight="1">
      <c r="A172" s="105" t="s">
        <v>2404</v>
      </c>
      <c r="B172" s="103"/>
    </row>
    <row r="173" spans="1:2" s="91" customFormat="1" ht="19.5" customHeight="1">
      <c r="A173" s="105" t="s">
        <v>2405</v>
      </c>
      <c r="B173" s="103"/>
    </row>
    <row r="174" spans="1:2" s="91" customFormat="1" ht="19.5" customHeight="1">
      <c r="A174" s="105" t="s">
        <v>2406</v>
      </c>
      <c r="B174" s="103"/>
    </row>
    <row r="175" spans="1:2" s="91" customFormat="1" ht="19.5" customHeight="1">
      <c r="A175" s="105" t="s">
        <v>2407</v>
      </c>
      <c r="B175" s="103"/>
    </row>
    <row r="176" spans="1:2" s="91" customFormat="1" ht="19.5" customHeight="1">
      <c r="A176" s="105" t="s">
        <v>2408</v>
      </c>
      <c r="B176" s="103"/>
    </row>
    <row r="177" spans="1:2" s="91" customFormat="1" ht="19.5" customHeight="1">
      <c r="A177" s="105" t="s">
        <v>2409</v>
      </c>
      <c r="B177" s="103"/>
    </row>
    <row r="178" spans="1:2" s="91" customFormat="1" ht="19.5" customHeight="1">
      <c r="A178" s="105" t="s">
        <v>2410</v>
      </c>
      <c r="B178" s="103"/>
    </row>
    <row r="179" spans="1:2" s="91" customFormat="1" ht="19.5" customHeight="1">
      <c r="A179" s="105" t="s">
        <v>2411</v>
      </c>
      <c r="B179" s="103"/>
    </row>
    <row r="180" spans="1:2" s="91" customFormat="1" ht="19.5" customHeight="1">
      <c r="A180" s="105" t="s">
        <v>2412</v>
      </c>
      <c r="B180" s="103">
        <f>SUM(B181:B190)</f>
        <v>3419</v>
      </c>
    </row>
    <row r="181" spans="1:2" s="91" customFormat="1" ht="19.5" customHeight="1">
      <c r="A181" s="105" t="s">
        <v>2413</v>
      </c>
      <c r="B181" s="103">
        <v>627</v>
      </c>
    </row>
    <row r="182" spans="1:2" s="91" customFormat="1" ht="19.5" customHeight="1">
      <c r="A182" s="105" t="s">
        <v>2414</v>
      </c>
      <c r="B182" s="103">
        <v>1990</v>
      </c>
    </row>
    <row r="183" spans="1:2" s="91" customFormat="1" ht="19.5" customHeight="1">
      <c r="A183" s="105" t="s">
        <v>2415</v>
      </c>
      <c r="B183" s="103">
        <f>127+208</f>
        <v>335</v>
      </c>
    </row>
    <row r="184" spans="1:2" s="91" customFormat="1" ht="19.5" customHeight="1">
      <c r="A184" s="105" t="s">
        <v>2416</v>
      </c>
      <c r="B184" s="103"/>
    </row>
    <row r="185" spans="1:2" s="91" customFormat="1" ht="19.5" customHeight="1">
      <c r="A185" s="105" t="s">
        <v>2417</v>
      </c>
      <c r="B185" s="103">
        <f>111+356</f>
        <v>467</v>
      </c>
    </row>
    <row r="186" spans="1:2" s="91" customFormat="1" ht="19.5" customHeight="1">
      <c r="A186" s="105" t="s">
        <v>2418</v>
      </c>
      <c r="B186" s="103"/>
    </row>
    <row r="187" spans="1:2" s="91" customFormat="1" ht="19.5" customHeight="1">
      <c r="A187" s="106" t="s">
        <v>2419</v>
      </c>
      <c r="B187" s="103"/>
    </row>
    <row r="188" spans="1:2" s="91" customFormat="1" ht="19.5" customHeight="1">
      <c r="A188" s="105" t="s">
        <v>2420</v>
      </c>
      <c r="B188" s="103"/>
    </row>
    <row r="189" spans="1:2" s="91" customFormat="1" ht="19.5" customHeight="1">
      <c r="A189" s="105" t="s">
        <v>2421</v>
      </c>
      <c r="B189" s="103"/>
    </row>
    <row r="190" spans="1:2" s="91" customFormat="1" ht="19.5" customHeight="1">
      <c r="A190" s="105" t="s">
        <v>2422</v>
      </c>
      <c r="B190" s="103"/>
    </row>
    <row r="191" spans="1:2" s="91" customFormat="1" ht="19.5" customHeight="1">
      <c r="A191" s="102" t="s">
        <v>2423</v>
      </c>
      <c r="B191" s="103">
        <f>SUM(B192:B206)</f>
        <v>33029</v>
      </c>
    </row>
    <row r="192" spans="1:2" s="91" customFormat="1" ht="19.5" customHeight="1">
      <c r="A192" s="102" t="s">
        <v>2424</v>
      </c>
      <c r="B192" s="103"/>
    </row>
    <row r="193" spans="1:2" s="91" customFormat="1" ht="19.5" customHeight="1">
      <c r="A193" s="102" t="s">
        <v>2425</v>
      </c>
      <c r="B193" s="103"/>
    </row>
    <row r="194" spans="1:2" s="91" customFormat="1" ht="19.5" customHeight="1">
      <c r="A194" s="102" t="s">
        <v>2426</v>
      </c>
      <c r="B194" s="103">
        <v>6692</v>
      </c>
    </row>
    <row r="195" spans="1:2" s="91" customFormat="1" ht="19.5" customHeight="1">
      <c r="A195" s="102" t="s">
        <v>2427</v>
      </c>
      <c r="B195" s="103"/>
    </row>
    <row r="196" spans="1:2" s="91" customFormat="1" ht="19.5" customHeight="1">
      <c r="A196" s="102" t="s">
        <v>2428</v>
      </c>
      <c r="B196" s="103"/>
    </row>
    <row r="197" spans="1:2" s="91" customFormat="1" ht="19.5" customHeight="1">
      <c r="A197" s="102" t="s">
        <v>2429</v>
      </c>
      <c r="B197" s="103"/>
    </row>
    <row r="198" spans="1:2" s="91" customFormat="1" ht="19.5" customHeight="1">
      <c r="A198" s="102" t="s">
        <v>2430</v>
      </c>
      <c r="B198" s="103"/>
    </row>
    <row r="199" spans="1:2" s="91" customFormat="1" ht="19.5" customHeight="1">
      <c r="A199" s="102" t="s">
        <v>2431</v>
      </c>
      <c r="B199" s="103"/>
    </row>
    <row r="200" spans="1:2" s="91" customFormat="1" ht="19.5" customHeight="1">
      <c r="A200" s="102" t="s">
        <v>2432</v>
      </c>
      <c r="B200" s="103"/>
    </row>
    <row r="201" spans="1:2" s="91" customFormat="1" ht="19.5" customHeight="1">
      <c r="A201" s="102" t="s">
        <v>2433</v>
      </c>
      <c r="B201" s="103"/>
    </row>
    <row r="202" spans="1:2" s="91" customFormat="1" ht="19.5" customHeight="1">
      <c r="A202" s="102" t="s">
        <v>2434</v>
      </c>
      <c r="B202" s="103">
        <v>1290</v>
      </c>
    </row>
    <row r="203" spans="1:2" s="91" customFormat="1" ht="19.5" customHeight="1">
      <c r="A203" s="102" t="s">
        <v>2435</v>
      </c>
      <c r="B203" s="103"/>
    </row>
    <row r="204" spans="1:2" s="91" customFormat="1" ht="19.5" customHeight="1">
      <c r="A204" s="102" t="s">
        <v>2436</v>
      </c>
      <c r="B204" s="103">
        <v>3156</v>
      </c>
    </row>
    <row r="205" spans="1:2" s="91" customFormat="1" ht="19.5" customHeight="1">
      <c r="A205" s="102" t="s">
        <v>2437</v>
      </c>
      <c r="B205" s="103">
        <v>21891</v>
      </c>
    </row>
    <row r="206" spans="1:2" s="91" customFormat="1" ht="19.5" customHeight="1">
      <c r="A206" s="102" t="s">
        <v>2438</v>
      </c>
      <c r="B206" s="103"/>
    </row>
    <row r="207" spans="1:2" s="91" customFormat="1" ht="19.5" customHeight="1">
      <c r="A207" s="102" t="s">
        <v>2439</v>
      </c>
      <c r="B207" s="103">
        <f>SUM(B208:B222)</f>
        <v>10</v>
      </c>
    </row>
    <row r="208" spans="1:2" s="91" customFormat="1" ht="19.5" customHeight="1">
      <c r="A208" s="102" t="s">
        <v>2440</v>
      </c>
      <c r="B208" s="103"/>
    </row>
    <row r="209" spans="1:2" s="91" customFormat="1" ht="19.5" customHeight="1">
      <c r="A209" s="102" t="s">
        <v>2441</v>
      </c>
      <c r="B209" s="103"/>
    </row>
    <row r="210" spans="1:2" s="91" customFormat="1" ht="19.5" customHeight="1">
      <c r="A210" s="102" t="s">
        <v>2442</v>
      </c>
      <c r="B210" s="103"/>
    </row>
    <row r="211" spans="1:2" s="91" customFormat="1" ht="19.5" customHeight="1">
      <c r="A211" s="102" t="s">
        <v>2443</v>
      </c>
      <c r="B211" s="103"/>
    </row>
    <row r="212" spans="1:2" s="91" customFormat="1" ht="19.5" customHeight="1">
      <c r="A212" s="102" t="s">
        <v>2444</v>
      </c>
      <c r="B212" s="103"/>
    </row>
    <row r="213" spans="1:2" s="91" customFormat="1" ht="19.5" customHeight="1">
      <c r="A213" s="102" t="s">
        <v>2445</v>
      </c>
      <c r="B213" s="103"/>
    </row>
    <row r="214" spans="1:2" s="91" customFormat="1" ht="19.5" customHeight="1">
      <c r="A214" s="102" t="s">
        <v>2446</v>
      </c>
      <c r="B214" s="103"/>
    </row>
    <row r="215" spans="1:2" s="91" customFormat="1" ht="19.5" customHeight="1">
      <c r="A215" s="102" t="s">
        <v>2447</v>
      </c>
      <c r="B215" s="103"/>
    </row>
    <row r="216" spans="1:2" s="91" customFormat="1" ht="19.5" customHeight="1">
      <c r="A216" s="102" t="s">
        <v>2448</v>
      </c>
      <c r="B216" s="103"/>
    </row>
    <row r="217" spans="1:2" s="91" customFormat="1" ht="19.5" customHeight="1">
      <c r="A217" s="102" t="s">
        <v>2449</v>
      </c>
      <c r="B217" s="103"/>
    </row>
    <row r="218" spans="1:2" s="91" customFormat="1" ht="19.5" customHeight="1">
      <c r="A218" s="102" t="s">
        <v>2450</v>
      </c>
      <c r="B218" s="103"/>
    </row>
    <row r="219" spans="1:2" s="91" customFormat="1" ht="19.5" customHeight="1">
      <c r="A219" s="102" t="s">
        <v>2451</v>
      </c>
      <c r="B219" s="103"/>
    </row>
    <row r="220" spans="1:2" s="91" customFormat="1" ht="19.5" customHeight="1">
      <c r="A220" s="102" t="s">
        <v>2452</v>
      </c>
      <c r="B220" s="103"/>
    </row>
    <row r="221" spans="1:2" s="91" customFormat="1" ht="19.5" customHeight="1">
      <c r="A221" s="102" t="s">
        <v>2453</v>
      </c>
      <c r="B221" s="103">
        <v>10</v>
      </c>
    </row>
    <row r="222" spans="1:2" s="91" customFormat="1" ht="19.5" customHeight="1">
      <c r="A222" s="102" t="s">
        <v>2454</v>
      </c>
      <c r="B222" s="103"/>
    </row>
    <row r="223" spans="1:2" s="91" customFormat="1" ht="19.5" customHeight="1">
      <c r="A223" s="102" t="s">
        <v>2455</v>
      </c>
      <c r="B223" s="103"/>
    </row>
    <row r="224" spans="1:2" s="91" customFormat="1" ht="19.5" customHeight="1">
      <c r="A224" s="102" t="s">
        <v>2456</v>
      </c>
      <c r="B224" s="103"/>
    </row>
    <row r="225" spans="1:2" s="91" customFormat="1" ht="19.5" customHeight="1">
      <c r="A225" s="102" t="s">
        <v>2457</v>
      </c>
      <c r="B225" s="103"/>
    </row>
    <row r="226" spans="1:2" s="91" customFormat="1" ht="19.5" customHeight="1">
      <c r="A226" s="102" t="s">
        <v>2458</v>
      </c>
      <c r="B226" s="103"/>
    </row>
    <row r="227" spans="1:2" s="91" customFormat="1" ht="19.5" customHeight="1">
      <c r="A227" s="102" t="s">
        <v>2459</v>
      </c>
      <c r="B227" s="103"/>
    </row>
    <row r="228" spans="1:2" s="91" customFormat="1" ht="19.5" customHeight="1">
      <c r="A228" s="102" t="s">
        <v>2460</v>
      </c>
      <c r="B228" s="103"/>
    </row>
    <row r="229" spans="1:2" s="91" customFormat="1" ht="19.5" customHeight="1">
      <c r="A229" s="102" t="s">
        <v>2461</v>
      </c>
      <c r="B229" s="103"/>
    </row>
    <row r="230" spans="1:2" s="91" customFormat="1" ht="19.5" customHeight="1">
      <c r="A230" s="102" t="s">
        <v>2462</v>
      </c>
      <c r="B230" s="103"/>
    </row>
    <row r="231" spans="1:2" ht="19.5" customHeight="1">
      <c r="A231" s="102" t="s">
        <v>2463</v>
      </c>
      <c r="B231" s="103"/>
    </row>
    <row r="232" spans="1:2" ht="19.5" customHeight="1">
      <c r="A232" s="102" t="s">
        <v>2464</v>
      </c>
      <c r="B232" s="103"/>
    </row>
    <row r="233" spans="1:2" ht="19.5" customHeight="1">
      <c r="A233" s="102" t="s">
        <v>2465</v>
      </c>
      <c r="B233" s="103"/>
    </row>
    <row r="234" spans="1:2" ht="19.5" customHeight="1">
      <c r="A234" s="102" t="s">
        <v>2466</v>
      </c>
      <c r="B234" s="103"/>
    </row>
    <row r="235" spans="1:2" ht="19.5" customHeight="1">
      <c r="A235" s="102" t="s">
        <v>2467</v>
      </c>
      <c r="B235" s="103"/>
    </row>
    <row r="236" spans="1:2" ht="19.5" customHeight="1">
      <c r="A236" s="102" t="s">
        <v>2468</v>
      </c>
      <c r="B236" s="103"/>
    </row>
    <row r="237" spans="1:2" ht="19.5" customHeight="1">
      <c r="A237" s="102" t="s">
        <v>2469</v>
      </c>
      <c r="B237" s="103"/>
    </row>
    <row r="238" spans="1:2" ht="19.5" customHeight="1">
      <c r="A238" s="102" t="s">
        <v>2470</v>
      </c>
      <c r="B238" s="103"/>
    </row>
    <row r="239" spans="1:2" ht="19.5" customHeight="1">
      <c r="A239" s="102" t="s">
        <v>2471</v>
      </c>
      <c r="B239" s="103"/>
    </row>
    <row r="240" spans="1:2" ht="19.5" customHeight="1">
      <c r="A240" s="102" t="s">
        <v>2472</v>
      </c>
      <c r="B240" s="103"/>
    </row>
    <row r="241" spans="1:2" ht="19.5" customHeight="1">
      <c r="A241" s="102" t="s">
        <v>2473</v>
      </c>
      <c r="B241" s="103"/>
    </row>
    <row r="242" spans="1:2" ht="19.5" customHeight="1">
      <c r="A242" s="102" t="s">
        <v>2474</v>
      </c>
      <c r="B242" s="103"/>
    </row>
    <row r="243" spans="1:2" ht="19.5" customHeight="1">
      <c r="A243" s="102" t="s">
        <v>2475</v>
      </c>
      <c r="B243" s="103"/>
    </row>
    <row r="244" spans="1:2" ht="19.5" customHeight="1">
      <c r="A244" s="105"/>
      <c r="B244" s="103"/>
    </row>
    <row r="245" spans="1:2" ht="19.5" customHeight="1">
      <c r="A245" s="105"/>
      <c r="B245" s="107"/>
    </row>
    <row r="246" spans="1:2" ht="19.5" customHeight="1">
      <c r="A246" s="108" t="s">
        <v>2476</v>
      </c>
      <c r="B246" s="107">
        <f>B5+B21+B32+B90+B117+B161+B165+B191+B207+B223</f>
        <v>235290</v>
      </c>
    </row>
  </sheetData>
  <sheetProtection/>
  <autoFilter ref="A5:C243"/>
  <mergeCells count="2">
    <mergeCell ref="A1:B1"/>
    <mergeCell ref="A2:B2"/>
  </mergeCells>
  <printOptions/>
  <pageMargins left="1.0625" right="0.7513888888888889" top="0.6298611111111111" bottom="0.6298611111111111" header="0.5118055555555555" footer="0.5118055555555555"/>
  <pageSetup fitToHeight="0" horizontalDpi="600" verticalDpi="600" orientation="portrait" paperSize="9" scale="80"/>
</worksheet>
</file>

<file path=xl/worksheets/sheet24.xml><?xml version="1.0" encoding="utf-8"?>
<worksheet xmlns="http://schemas.openxmlformats.org/spreadsheetml/2006/main" xmlns:r="http://schemas.openxmlformats.org/officeDocument/2006/relationships">
  <dimension ref="A1:H9"/>
  <sheetViews>
    <sheetView zoomScaleSheetLayoutView="100" workbookViewId="0" topLeftCell="A1">
      <selection activeCell="A1" sqref="A1"/>
    </sheetView>
  </sheetViews>
  <sheetFormatPr defaultColWidth="10.00390625" defaultRowHeight="21" customHeight="1"/>
  <cols>
    <col min="1" max="1" width="25.625" style="79" customWidth="1"/>
    <col min="2" max="3" width="12.00390625" style="79" customWidth="1"/>
    <col min="4" max="4" width="10.75390625" style="79" customWidth="1"/>
    <col min="5" max="5" width="25.625" style="79" customWidth="1"/>
    <col min="6" max="7" width="10.875" style="79" customWidth="1"/>
    <col min="8" max="8" width="10.375" style="79" customWidth="1"/>
    <col min="9" max="16384" width="10.00390625" style="79" customWidth="1"/>
  </cols>
  <sheetData>
    <row r="1" s="79" customFormat="1" ht="28.5" customHeight="1">
      <c r="A1" s="81" t="s">
        <v>2477</v>
      </c>
    </row>
    <row r="2" spans="1:8" s="79" customFormat="1" ht="24.75" customHeight="1">
      <c r="A2" s="82" t="s">
        <v>2478</v>
      </c>
      <c r="B2" s="82"/>
      <c r="C2" s="82"/>
      <c r="D2" s="82"/>
      <c r="E2" s="82"/>
      <c r="F2" s="82"/>
      <c r="G2" s="82"/>
      <c r="H2" s="82"/>
    </row>
    <row r="3" spans="1:8" s="79" customFormat="1" ht="21" customHeight="1">
      <c r="A3" s="83"/>
      <c r="B3" s="83"/>
      <c r="C3" s="83"/>
      <c r="D3" s="83"/>
      <c r="E3" s="83"/>
      <c r="F3" s="68" t="s">
        <v>2479</v>
      </c>
      <c r="G3" s="68"/>
      <c r="H3" s="68"/>
    </row>
    <row r="4" spans="1:8" s="80" customFormat="1" ht="45" customHeight="1">
      <c r="A4" s="84" t="s">
        <v>3</v>
      </c>
      <c r="B4" s="32" t="s">
        <v>1608</v>
      </c>
      <c r="C4" s="32" t="s">
        <v>4</v>
      </c>
      <c r="D4" s="32" t="s">
        <v>2480</v>
      </c>
      <c r="E4" s="84" t="s">
        <v>3</v>
      </c>
      <c r="F4" s="32" t="s">
        <v>1608</v>
      </c>
      <c r="G4" s="32" t="s">
        <v>4</v>
      </c>
      <c r="H4" s="32" t="s">
        <v>2480</v>
      </c>
    </row>
    <row r="5" spans="1:8" s="80" customFormat="1" ht="27" customHeight="1">
      <c r="A5" s="84" t="s">
        <v>8</v>
      </c>
      <c r="B5" s="85">
        <f>SUM(B6:B8)</f>
        <v>1011</v>
      </c>
      <c r="C5" s="71">
        <f>SUM(C6:C8)</f>
        <v>1124</v>
      </c>
      <c r="D5" s="85"/>
      <c r="E5" s="84" t="s">
        <v>9</v>
      </c>
      <c r="F5" s="85">
        <f>SUM(F6:F7)</f>
        <v>1011</v>
      </c>
      <c r="G5" s="71">
        <f>SUM(G6:G8)</f>
        <v>1124</v>
      </c>
      <c r="H5" s="85"/>
    </row>
    <row r="6" spans="1:8" s="79" customFormat="1" ht="30" customHeight="1">
      <c r="A6" s="86" t="s">
        <v>1554</v>
      </c>
      <c r="B6" s="85"/>
      <c r="C6" s="71"/>
      <c r="D6" s="85"/>
      <c r="E6" s="86" t="s">
        <v>11</v>
      </c>
      <c r="F6" s="85"/>
      <c r="G6" s="71">
        <v>124</v>
      </c>
      <c r="H6" s="85"/>
    </row>
    <row r="7" spans="1:8" s="79" customFormat="1" ht="30" customHeight="1">
      <c r="A7" s="86" t="s">
        <v>12</v>
      </c>
      <c r="B7" s="85">
        <v>1011</v>
      </c>
      <c r="C7" s="71">
        <v>1000</v>
      </c>
      <c r="D7" s="87">
        <f>C7/B7-1</f>
        <v>-0.010880316518298683</v>
      </c>
      <c r="E7" s="88" t="s">
        <v>1555</v>
      </c>
      <c r="F7" s="85">
        <v>1011</v>
      </c>
      <c r="G7" s="71">
        <v>1000</v>
      </c>
      <c r="H7" s="87">
        <f>G7/F7-1</f>
        <v>-0.010880316518298683</v>
      </c>
    </row>
    <row r="8" spans="1:8" s="79" customFormat="1" ht="30" customHeight="1">
      <c r="A8" s="88" t="s">
        <v>61</v>
      </c>
      <c r="B8" s="85"/>
      <c r="C8" s="85">
        <v>124</v>
      </c>
      <c r="D8" s="85"/>
      <c r="E8" s="76" t="s">
        <v>1559</v>
      </c>
      <c r="F8" s="89"/>
      <c r="G8" s="89"/>
      <c r="H8" s="85"/>
    </row>
    <row r="9" spans="1:8" s="79" customFormat="1" ht="36.75" customHeight="1">
      <c r="A9" s="90"/>
      <c r="B9" s="89"/>
      <c r="C9" s="89"/>
      <c r="D9" s="89"/>
      <c r="E9" s="90"/>
      <c r="F9" s="89"/>
      <c r="G9" s="89"/>
      <c r="H9" s="85"/>
    </row>
  </sheetData>
  <sheetProtection/>
  <mergeCells count="2">
    <mergeCell ref="A2:H2"/>
    <mergeCell ref="F3:H3"/>
  </mergeCells>
  <printOptions/>
  <pageMargins left="0.7513888888888889" right="0.7513888888888889" top="1" bottom="1" header="0.5118055555555555" footer="0.5118055555555555"/>
  <pageSetup fitToHeight="0" horizontalDpi="600" verticalDpi="600" orientation="landscape" paperSize="9" scale="80"/>
</worksheet>
</file>

<file path=xl/worksheets/sheet25.xml><?xml version="1.0" encoding="utf-8"?>
<worksheet xmlns="http://schemas.openxmlformats.org/spreadsheetml/2006/main" xmlns:r="http://schemas.openxmlformats.org/officeDocument/2006/relationships">
  <dimension ref="A1:H9"/>
  <sheetViews>
    <sheetView zoomScaleSheetLayoutView="100" workbookViewId="0" topLeftCell="A1">
      <selection activeCell="A1" sqref="A1"/>
    </sheetView>
  </sheetViews>
  <sheetFormatPr defaultColWidth="9.00390625" defaultRowHeight="21" customHeight="1"/>
  <cols>
    <col min="1" max="1" width="25.625" style="64" customWidth="1"/>
    <col min="2" max="2" width="11.875" style="64" customWidth="1"/>
    <col min="3" max="4" width="10.75390625" style="64" customWidth="1"/>
    <col min="5" max="5" width="25.625" style="64" customWidth="1"/>
    <col min="6" max="6" width="13.00390625" style="64" customWidth="1"/>
    <col min="7" max="7" width="10.75390625" style="64" customWidth="1"/>
    <col min="8" max="8" width="10.375" style="64" customWidth="1"/>
    <col min="9" max="16384" width="9.00390625" style="64" customWidth="1"/>
  </cols>
  <sheetData>
    <row r="1" s="64" customFormat="1" ht="18">
      <c r="A1" s="14" t="s">
        <v>2481</v>
      </c>
    </row>
    <row r="2" spans="1:8" s="64" customFormat="1" ht="24.75" customHeight="1">
      <c r="A2" s="66" t="s">
        <v>2482</v>
      </c>
      <c r="B2" s="66"/>
      <c r="C2" s="66"/>
      <c r="D2" s="66"/>
      <c r="E2" s="66"/>
      <c r="F2" s="66"/>
      <c r="G2" s="66"/>
      <c r="H2" s="66"/>
    </row>
    <row r="3" spans="1:8" s="64" customFormat="1" ht="21" customHeight="1">
      <c r="A3" s="67"/>
      <c r="B3" s="67"/>
      <c r="C3" s="67"/>
      <c r="D3" s="67"/>
      <c r="E3" s="67"/>
      <c r="F3" s="68" t="s">
        <v>2479</v>
      </c>
      <c r="G3" s="68"/>
      <c r="H3" s="68"/>
    </row>
    <row r="4" spans="1:8" s="65" customFormat="1" ht="31.5" customHeight="1">
      <c r="A4" s="69" t="s">
        <v>3</v>
      </c>
      <c r="B4" s="70" t="s">
        <v>1608</v>
      </c>
      <c r="C4" s="32" t="s">
        <v>4</v>
      </c>
      <c r="D4" s="32" t="s">
        <v>2480</v>
      </c>
      <c r="E4" s="69" t="s">
        <v>3</v>
      </c>
      <c r="F4" s="70" t="s">
        <v>2483</v>
      </c>
      <c r="G4" s="32" t="s">
        <v>4</v>
      </c>
      <c r="H4" s="32" t="s">
        <v>2480</v>
      </c>
    </row>
    <row r="5" spans="1:8" s="65" customFormat="1" ht="27" customHeight="1">
      <c r="A5" s="69" t="s">
        <v>8</v>
      </c>
      <c r="B5" s="71">
        <f aca="true" t="shared" si="0" ref="B5:G5">SUM(B6:B8)</f>
        <v>1011</v>
      </c>
      <c r="C5" s="71">
        <f t="shared" si="0"/>
        <v>1124</v>
      </c>
      <c r="D5" s="71"/>
      <c r="E5" s="69" t="s">
        <v>9</v>
      </c>
      <c r="F5" s="71">
        <f t="shared" si="0"/>
        <v>1011</v>
      </c>
      <c r="G5" s="71">
        <f t="shared" si="0"/>
        <v>1124</v>
      </c>
      <c r="H5" s="71"/>
    </row>
    <row r="6" spans="1:8" s="64" customFormat="1" ht="30" customHeight="1">
      <c r="A6" s="72" t="s">
        <v>1554</v>
      </c>
      <c r="B6" s="71"/>
      <c r="C6" s="71"/>
      <c r="D6" s="71"/>
      <c r="E6" s="72" t="s">
        <v>11</v>
      </c>
      <c r="F6" s="71"/>
      <c r="G6" s="71">
        <v>124</v>
      </c>
      <c r="H6" s="71"/>
    </row>
    <row r="7" spans="1:8" s="64" customFormat="1" ht="30" customHeight="1">
      <c r="A7" s="72" t="s">
        <v>12</v>
      </c>
      <c r="B7" s="71">
        <v>1011</v>
      </c>
      <c r="C7" s="71">
        <v>1000</v>
      </c>
      <c r="D7" s="73">
        <f>C7/B7-1</f>
        <v>-0.010880316518298683</v>
      </c>
      <c r="E7" s="74" t="s">
        <v>1555</v>
      </c>
      <c r="F7" s="71">
        <v>1011</v>
      </c>
      <c r="G7" s="71">
        <v>1000</v>
      </c>
      <c r="H7" s="73">
        <f>G7/F7-1</f>
        <v>-0.010880316518298683</v>
      </c>
    </row>
    <row r="8" spans="1:8" s="64" customFormat="1" ht="30" customHeight="1">
      <c r="A8" s="74" t="s">
        <v>61</v>
      </c>
      <c r="B8" s="71"/>
      <c r="C8" s="75">
        <v>124</v>
      </c>
      <c r="D8" s="71"/>
      <c r="E8" s="76" t="s">
        <v>1559</v>
      </c>
      <c r="F8" s="71"/>
      <c r="G8" s="71"/>
      <c r="H8" s="71"/>
    </row>
    <row r="9" spans="1:8" s="64" customFormat="1" ht="30" customHeight="1">
      <c r="A9" s="77"/>
      <c r="B9" s="78"/>
      <c r="C9" s="78"/>
      <c r="D9" s="78"/>
      <c r="E9" s="77"/>
      <c r="F9" s="78"/>
      <c r="G9" s="78"/>
      <c r="H9" s="71"/>
    </row>
  </sheetData>
  <sheetProtection/>
  <mergeCells count="2">
    <mergeCell ref="A2:H2"/>
    <mergeCell ref="F3:H3"/>
  </mergeCells>
  <printOptions/>
  <pageMargins left="0.7513888888888889" right="0.7513888888888889" top="1" bottom="1" header="0.5118055555555555" footer="0.5118055555555555"/>
  <pageSetup fitToHeight="0" horizontalDpi="600" verticalDpi="600" orientation="landscape" paperSize="9" scale="80"/>
</worksheet>
</file>

<file path=xl/worksheets/sheet26.xml><?xml version="1.0" encoding="utf-8"?>
<worksheet xmlns="http://schemas.openxmlformats.org/spreadsheetml/2006/main" xmlns:r="http://schemas.openxmlformats.org/officeDocument/2006/relationships">
  <dimension ref="A1:I21"/>
  <sheetViews>
    <sheetView zoomScaleSheetLayoutView="100" workbookViewId="0" topLeftCell="A1">
      <selection activeCell="A1" sqref="A1"/>
    </sheetView>
  </sheetViews>
  <sheetFormatPr defaultColWidth="9.00390625" defaultRowHeight="14.25"/>
  <cols>
    <col min="1" max="1" width="28.75390625" style="0" customWidth="1"/>
    <col min="2" max="2" width="13.50390625" style="0" customWidth="1"/>
    <col min="3" max="9" width="14.00390625" style="0" customWidth="1"/>
  </cols>
  <sheetData>
    <row r="1" ht="18">
      <c r="A1" s="14" t="s">
        <v>2484</v>
      </c>
    </row>
    <row r="2" spans="1:9" ht="22.5">
      <c r="A2" s="52" t="s">
        <v>2485</v>
      </c>
      <c r="B2" s="52"/>
      <c r="C2" s="52"/>
      <c r="D2" s="52"/>
      <c r="E2" s="52"/>
      <c r="F2" s="52"/>
      <c r="G2" s="52"/>
      <c r="H2" s="52"/>
      <c r="I2" s="52"/>
    </row>
    <row r="3" spans="1:9" ht="14.25">
      <c r="A3" s="53"/>
      <c r="B3" s="53"/>
      <c r="C3" s="53"/>
      <c r="D3" s="53"/>
      <c r="E3" s="53"/>
      <c r="F3" s="53"/>
      <c r="G3" s="53"/>
      <c r="H3" s="53"/>
      <c r="I3" s="53"/>
    </row>
    <row r="4" spans="1:9" ht="14.25">
      <c r="A4" s="53" t="s">
        <v>2</v>
      </c>
      <c r="B4" s="53"/>
      <c r="C4" s="53"/>
      <c r="D4" s="53"/>
      <c r="E4" s="53"/>
      <c r="F4" s="53"/>
      <c r="G4" s="53"/>
      <c r="H4" s="53"/>
      <c r="I4" s="53"/>
    </row>
    <row r="5" spans="1:9" ht="36">
      <c r="A5" s="54" t="s">
        <v>1562</v>
      </c>
      <c r="B5" s="55" t="s">
        <v>1563</v>
      </c>
      <c r="C5" s="55" t="s">
        <v>1564</v>
      </c>
      <c r="D5" s="55" t="s">
        <v>1565</v>
      </c>
      <c r="E5" s="55" t="s">
        <v>1566</v>
      </c>
      <c r="F5" s="55" t="s">
        <v>1567</v>
      </c>
      <c r="G5" s="55" t="s">
        <v>1568</v>
      </c>
      <c r="H5" s="55" t="s">
        <v>1569</v>
      </c>
      <c r="I5" s="55" t="s">
        <v>1570</v>
      </c>
    </row>
    <row r="6" spans="1:9" ht="18" customHeight="1">
      <c r="A6" s="56" t="s">
        <v>1571</v>
      </c>
      <c r="B6" s="57"/>
      <c r="C6" s="58"/>
      <c r="D6" s="58"/>
      <c r="E6" s="58"/>
      <c r="F6" s="58"/>
      <c r="G6" s="58"/>
      <c r="H6" s="58"/>
      <c r="I6" s="58"/>
    </row>
    <row r="7" spans="1:9" ht="18" customHeight="1">
      <c r="A7" s="59" t="s">
        <v>1572</v>
      </c>
      <c r="B7" s="57"/>
      <c r="C7" s="58"/>
      <c r="D7" s="58"/>
      <c r="E7" s="58"/>
      <c r="F7" s="58"/>
      <c r="G7" s="58"/>
      <c r="H7" s="58"/>
      <c r="I7" s="58"/>
    </row>
    <row r="8" spans="1:9" ht="18" customHeight="1">
      <c r="A8" s="59" t="s">
        <v>1573</v>
      </c>
      <c r="B8" s="57"/>
      <c r="C8" s="58"/>
      <c r="D8" s="58"/>
      <c r="E8" s="58"/>
      <c r="F8" s="58"/>
      <c r="G8" s="58"/>
      <c r="H8" s="58"/>
      <c r="I8" s="58"/>
    </row>
    <row r="9" spans="1:9" ht="18" customHeight="1">
      <c r="A9" s="59" t="s">
        <v>1574</v>
      </c>
      <c r="B9" s="57"/>
      <c r="C9" s="58"/>
      <c r="D9" s="58"/>
      <c r="E9" s="58"/>
      <c r="F9" s="58"/>
      <c r="G9" s="58"/>
      <c r="H9" s="58"/>
      <c r="I9" s="58"/>
    </row>
    <row r="10" spans="1:9" ht="18" customHeight="1">
      <c r="A10" s="59" t="s">
        <v>1575</v>
      </c>
      <c r="B10" s="57"/>
      <c r="C10" s="58"/>
      <c r="D10" s="58"/>
      <c r="E10" s="58"/>
      <c r="F10" s="58"/>
      <c r="G10" s="58"/>
      <c r="H10" s="58"/>
      <c r="I10" s="58"/>
    </row>
    <row r="11" spans="1:9" ht="18" customHeight="1">
      <c r="A11" s="59" t="s">
        <v>1576</v>
      </c>
      <c r="B11" s="57"/>
      <c r="C11" s="58"/>
      <c r="D11" s="58"/>
      <c r="E11" s="58"/>
      <c r="F11" s="58"/>
      <c r="G11" s="58"/>
      <c r="H11" s="58"/>
      <c r="I11" s="58"/>
    </row>
    <row r="12" spans="1:9" ht="18" customHeight="1">
      <c r="A12" s="59" t="s">
        <v>1577</v>
      </c>
      <c r="B12" s="57"/>
      <c r="C12" s="58"/>
      <c r="D12" s="58"/>
      <c r="E12" s="58"/>
      <c r="F12" s="58"/>
      <c r="G12" s="58"/>
      <c r="H12" s="58"/>
      <c r="I12" s="58"/>
    </row>
    <row r="13" spans="1:9" ht="18" customHeight="1">
      <c r="A13" s="59" t="s">
        <v>1578</v>
      </c>
      <c r="B13" s="57"/>
      <c r="C13" s="58"/>
      <c r="D13" s="58"/>
      <c r="E13" s="58"/>
      <c r="F13" s="58"/>
      <c r="G13" s="58"/>
      <c r="H13" s="58"/>
      <c r="I13" s="58"/>
    </row>
    <row r="14" spans="1:9" ht="18" customHeight="1">
      <c r="A14" s="56" t="s">
        <v>1579</v>
      </c>
      <c r="B14" s="57"/>
      <c r="C14" s="58"/>
      <c r="D14" s="58"/>
      <c r="E14" s="58"/>
      <c r="F14" s="58"/>
      <c r="G14" s="58"/>
      <c r="H14" s="58"/>
      <c r="I14" s="58"/>
    </row>
    <row r="15" spans="1:9" ht="18" customHeight="1">
      <c r="A15" s="59" t="s">
        <v>1580</v>
      </c>
      <c r="B15" s="60"/>
      <c r="C15" s="58"/>
      <c r="D15" s="58"/>
      <c r="E15" s="58"/>
      <c r="F15" s="58"/>
      <c r="G15" s="58"/>
      <c r="H15" s="58"/>
      <c r="I15" s="58"/>
    </row>
    <row r="16" spans="1:9" ht="18" customHeight="1">
      <c r="A16" s="61" t="s">
        <v>1581</v>
      </c>
      <c r="B16" s="57"/>
      <c r="C16" s="62"/>
      <c r="D16" s="58"/>
      <c r="E16" s="58"/>
      <c r="F16" s="58"/>
      <c r="G16" s="58"/>
      <c r="H16" s="58"/>
      <c r="I16" s="58"/>
    </row>
    <row r="17" spans="1:9" ht="18" customHeight="1">
      <c r="A17" s="59" t="s">
        <v>1582</v>
      </c>
      <c r="B17" s="63"/>
      <c r="C17" s="58"/>
      <c r="D17" s="58"/>
      <c r="E17" s="58"/>
      <c r="F17" s="58"/>
      <c r="G17" s="58"/>
      <c r="H17" s="58"/>
      <c r="I17" s="58"/>
    </row>
    <row r="18" spans="1:9" ht="18" customHeight="1">
      <c r="A18" s="59" t="s">
        <v>1583</v>
      </c>
      <c r="B18" s="57"/>
      <c r="C18" s="58"/>
      <c r="D18" s="58"/>
      <c r="E18" s="58"/>
      <c r="F18" s="58"/>
      <c r="G18" s="58"/>
      <c r="H18" s="58"/>
      <c r="I18" s="58"/>
    </row>
    <row r="19" spans="1:9" ht="18" customHeight="1">
      <c r="A19" s="56" t="s">
        <v>1584</v>
      </c>
      <c r="B19" s="57"/>
      <c r="C19" s="57"/>
      <c r="D19" s="57"/>
      <c r="E19" s="57"/>
      <c r="F19" s="57"/>
      <c r="G19" s="57"/>
      <c r="H19" s="57"/>
      <c r="I19" s="57"/>
    </row>
    <row r="20" spans="1:9" ht="18" customHeight="1">
      <c r="A20" s="56" t="s">
        <v>1585</v>
      </c>
      <c r="B20" s="57"/>
      <c r="C20" s="58"/>
      <c r="D20" s="58"/>
      <c r="E20" s="58"/>
      <c r="F20" s="58"/>
      <c r="G20" s="58"/>
      <c r="H20" s="58"/>
      <c r="I20" s="58"/>
    </row>
    <row r="21" ht="14.25">
      <c r="A21" t="s">
        <v>1586</v>
      </c>
    </row>
  </sheetData>
  <sheetProtection/>
  <mergeCells count="3">
    <mergeCell ref="A2:I2"/>
    <mergeCell ref="A3:I3"/>
    <mergeCell ref="A4:I4"/>
  </mergeCells>
  <printOptions/>
  <pageMargins left="0.7513888888888889" right="0.7513888888888889" top="1" bottom="1" header="0.5118055555555555" footer="0.5118055555555555"/>
  <pageSetup fitToHeight="0" horizontalDpi="600" verticalDpi="600" orientation="landscape" paperSize="9" scale="80"/>
</worksheet>
</file>

<file path=xl/worksheets/sheet27.xml><?xml version="1.0" encoding="utf-8"?>
<worksheet xmlns="http://schemas.openxmlformats.org/spreadsheetml/2006/main" xmlns:r="http://schemas.openxmlformats.org/officeDocument/2006/relationships">
  <dimension ref="A1:I21"/>
  <sheetViews>
    <sheetView zoomScaleSheetLayoutView="100" workbookViewId="0" topLeftCell="A1">
      <selection activeCell="A1" sqref="A1"/>
    </sheetView>
  </sheetViews>
  <sheetFormatPr defaultColWidth="9.00390625" defaultRowHeight="14.25"/>
  <cols>
    <col min="1" max="1" width="28.75390625" style="0" customWidth="1"/>
    <col min="2" max="2" width="13.50390625" style="0" customWidth="1"/>
    <col min="3" max="9" width="14.00390625" style="0" customWidth="1"/>
  </cols>
  <sheetData>
    <row r="1" ht="18">
      <c r="A1" s="14" t="s">
        <v>2486</v>
      </c>
    </row>
    <row r="2" spans="1:9" ht="22.5">
      <c r="A2" s="52" t="s">
        <v>2487</v>
      </c>
      <c r="B2" s="52"/>
      <c r="C2" s="52"/>
      <c r="D2" s="52"/>
      <c r="E2" s="52"/>
      <c r="F2" s="52"/>
      <c r="G2" s="52"/>
      <c r="H2" s="52"/>
      <c r="I2" s="52"/>
    </row>
    <row r="3" spans="1:9" ht="14.25">
      <c r="A3" s="53"/>
      <c r="B3" s="53"/>
      <c r="C3" s="53"/>
      <c r="D3" s="53"/>
      <c r="E3" s="53"/>
      <c r="F3" s="53"/>
      <c r="G3" s="53"/>
      <c r="H3" s="53"/>
      <c r="I3" s="53"/>
    </row>
    <row r="4" spans="1:9" ht="14.25">
      <c r="A4" s="53" t="s">
        <v>2</v>
      </c>
      <c r="B4" s="53"/>
      <c r="C4" s="53"/>
      <c r="D4" s="53"/>
      <c r="E4" s="53"/>
      <c r="F4" s="53"/>
      <c r="G4" s="53"/>
      <c r="H4" s="53"/>
      <c r="I4" s="53"/>
    </row>
    <row r="5" spans="1:9" ht="36">
      <c r="A5" s="54" t="s">
        <v>1562</v>
      </c>
      <c r="B5" s="55" t="s">
        <v>1563</v>
      </c>
      <c r="C5" s="55" t="s">
        <v>1564</v>
      </c>
      <c r="D5" s="55" t="s">
        <v>1565</v>
      </c>
      <c r="E5" s="55" t="s">
        <v>1566</v>
      </c>
      <c r="F5" s="55" t="s">
        <v>1567</v>
      </c>
      <c r="G5" s="55" t="s">
        <v>1568</v>
      </c>
      <c r="H5" s="55" t="s">
        <v>1569</v>
      </c>
      <c r="I5" s="55" t="s">
        <v>1570</v>
      </c>
    </row>
    <row r="6" spans="1:9" ht="18" customHeight="1">
      <c r="A6" s="56" t="s">
        <v>1571</v>
      </c>
      <c r="B6" s="57"/>
      <c r="C6" s="58"/>
      <c r="D6" s="58"/>
      <c r="E6" s="58"/>
      <c r="F6" s="58"/>
      <c r="G6" s="58"/>
      <c r="H6" s="58"/>
      <c r="I6" s="58"/>
    </row>
    <row r="7" spans="1:9" ht="18" customHeight="1">
      <c r="A7" s="59" t="s">
        <v>1572</v>
      </c>
      <c r="B7" s="57"/>
      <c r="C7" s="58"/>
      <c r="D7" s="58"/>
      <c r="E7" s="58"/>
      <c r="F7" s="58"/>
      <c r="G7" s="58"/>
      <c r="H7" s="58"/>
      <c r="I7" s="58"/>
    </row>
    <row r="8" spans="1:9" ht="18" customHeight="1">
      <c r="A8" s="59" t="s">
        <v>1573</v>
      </c>
      <c r="B8" s="57"/>
      <c r="C8" s="58"/>
      <c r="D8" s="58"/>
      <c r="E8" s="58"/>
      <c r="F8" s="58"/>
      <c r="G8" s="58"/>
      <c r="H8" s="58"/>
      <c r="I8" s="58"/>
    </row>
    <row r="9" spans="1:9" ht="18" customHeight="1">
      <c r="A9" s="59" t="s">
        <v>1574</v>
      </c>
      <c r="B9" s="57"/>
      <c r="C9" s="58"/>
      <c r="D9" s="58"/>
      <c r="E9" s="58"/>
      <c r="F9" s="58"/>
      <c r="G9" s="58"/>
      <c r="H9" s="58"/>
      <c r="I9" s="58"/>
    </row>
    <row r="10" spans="1:9" ht="18" customHeight="1">
      <c r="A10" s="59" t="s">
        <v>1575</v>
      </c>
      <c r="B10" s="57"/>
      <c r="C10" s="58"/>
      <c r="D10" s="58"/>
      <c r="E10" s="58"/>
      <c r="F10" s="58"/>
      <c r="G10" s="58"/>
      <c r="H10" s="58"/>
      <c r="I10" s="58"/>
    </row>
    <row r="11" spans="1:9" ht="18" customHeight="1">
      <c r="A11" s="59" t="s">
        <v>1576</v>
      </c>
      <c r="B11" s="57"/>
      <c r="C11" s="58"/>
      <c r="D11" s="58"/>
      <c r="E11" s="58"/>
      <c r="F11" s="58"/>
      <c r="G11" s="58"/>
      <c r="H11" s="58"/>
      <c r="I11" s="58"/>
    </row>
    <row r="12" spans="1:9" ht="18" customHeight="1">
      <c r="A12" s="59" t="s">
        <v>1577</v>
      </c>
      <c r="B12" s="57"/>
      <c r="C12" s="58"/>
      <c r="D12" s="58"/>
      <c r="E12" s="58"/>
      <c r="F12" s="58"/>
      <c r="G12" s="58"/>
      <c r="H12" s="58"/>
      <c r="I12" s="58"/>
    </row>
    <row r="13" spans="1:9" ht="18" customHeight="1">
      <c r="A13" s="59" t="s">
        <v>1578</v>
      </c>
      <c r="B13" s="57"/>
      <c r="C13" s="58"/>
      <c r="D13" s="58"/>
      <c r="E13" s="58"/>
      <c r="F13" s="58"/>
      <c r="G13" s="58"/>
      <c r="H13" s="58"/>
      <c r="I13" s="58"/>
    </row>
    <row r="14" spans="1:9" ht="18" customHeight="1">
      <c r="A14" s="56" t="s">
        <v>1579</v>
      </c>
      <c r="B14" s="57"/>
      <c r="C14" s="58"/>
      <c r="D14" s="58"/>
      <c r="E14" s="58"/>
      <c r="F14" s="58"/>
      <c r="G14" s="58"/>
      <c r="H14" s="58"/>
      <c r="I14" s="58"/>
    </row>
    <row r="15" spans="1:9" ht="18" customHeight="1">
      <c r="A15" s="59" t="s">
        <v>1580</v>
      </c>
      <c r="B15" s="60"/>
      <c r="C15" s="58"/>
      <c r="D15" s="58"/>
      <c r="E15" s="58"/>
      <c r="F15" s="58"/>
      <c r="G15" s="58"/>
      <c r="H15" s="58"/>
      <c r="I15" s="58"/>
    </row>
    <row r="16" spans="1:9" ht="18" customHeight="1">
      <c r="A16" s="61" t="s">
        <v>1581</v>
      </c>
      <c r="B16" s="57"/>
      <c r="C16" s="62"/>
      <c r="D16" s="58"/>
      <c r="E16" s="58"/>
      <c r="F16" s="58"/>
      <c r="G16" s="58"/>
      <c r="H16" s="58"/>
      <c r="I16" s="58"/>
    </row>
    <row r="17" spans="1:9" ht="18" customHeight="1">
      <c r="A17" s="59" t="s">
        <v>1582</v>
      </c>
      <c r="B17" s="63"/>
      <c r="C17" s="58"/>
      <c r="D17" s="58"/>
      <c r="E17" s="58"/>
      <c r="F17" s="58"/>
      <c r="G17" s="58"/>
      <c r="H17" s="58"/>
      <c r="I17" s="58"/>
    </row>
    <row r="18" spans="1:9" ht="18" customHeight="1">
      <c r="A18" s="59" t="s">
        <v>1583</v>
      </c>
      <c r="B18" s="57"/>
      <c r="C18" s="58"/>
      <c r="D18" s="58"/>
      <c r="E18" s="58"/>
      <c r="F18" s="58"/>
      <c r="G18" s="58"/>
      <c r="H18" s="58"/>
      <c r="I18" s="58"/>
    </row>
    <row r="19" spans="1:9" ht="18" customHeight="1">
      <c r="A19" s="56" t="s">
        <v>1584</v>
      </c>
      <c r="B19" s="57"/>
      <c r="C19" s="57"/>
      <c r="D19" s="57"/>
      <c r="E19" s="57"/>
      <c r="F19" s="57"/>
      <c r="G19" s="57"/>
      <c r="H19" s="57"/>
      <c r="I19" s="57"/>
    </row>
    <row r="20" spans="1:9" ht="18" customHeight="1">
      <c r="A20" s="56" t="s">
        <v>1585</v>
      </c>
      <c r="B20" s="57"/>
      <c r="C20" s="58"/>
      <c r="D20" s="58"/>
      <c r="E20" s="58"/>
      <c r="F20" s="58"/>
      <c r="G20" s="58"/>
      <c r="H20" s="58"/>
      <c r="I20" s="58"/>
    </row>
    <row r="21" ht="14.25">
      <c r="A21" t="s">
        <v>1586</v>
      </c>
    </row>
  </sheetData>
  <sheetProtection/>
  <mergeCells count="3">
    <mergeCell ref="A2:I2"/>
    <mergeCell ref="A3:I3"/>
    <mergeCell ref="A4:I4"/>
  </mergeCells>
  <printOptions/>
  <pageMargins left="0.7513888888888889" right="0.7513888888888889" top="1" bottom="1" header="0.5118055555555555" footer="0.5118055555555555"/>
  <pageSetup fitToHeight="0" horizontalDpi="600" verticalDpi="600" orientation="landscape" paperSize="9" scale="80"/>
</worksheet>
</file>

<file path=xl/worksheets/sheet28.xml><?xml version="1.0" encoding="utf-8"?>
<worksheet xmlns="http://schemas.openxmlformats.org/spreadsheetml/2006/main" xmlns:r="http://schemas.openxmlformats.org/officeDocument/2006/relationships">
  <dimension ref="A1:C15"/>
  <sheetViews>
    <sheetView zoomScaleSheetLayoutView="100" workbookViewId="0" topLeftCell="A1">
      <selection activeCell="A1" sqref="A1"/>
    </sheetView>
  </sheetViews>
  <sheetFormatPr defaultColWidth="8.75390625" defaultRowHeight="14.25"/>
  <cols>
    <col min="1" max="1" width="54.25390625" style="37" customWidth="1"/>
    <col min="2" max="3" width="20.75390625" style="37" customWidth="1"/>
    <col min="4" max="16384" width="8.75390625" style="37" customWidth="1"/>
  </cols>
  <sheetData>
    <row r="1" s="37" customFormat="1" ht="18">
      <c r="A1" s="14" t="s">
        <v>2488</v>
      </c>
    </row>
    <row r="2" spans="1:3" s="37" customFormat="1" ht="25.5" customHeight="1">
      <c r="A2" s="46" t="s">
        <v>2489</v>
      </c>
      <c r="B2" s="46"/>
      <c r="C2" s="46"/>
    </row>
    <row r="3" spans="1:3" s="37" customFormat="1" ht="20.25" customHeight="1">
      <c r="A3" s="47"/>
      <c r="B3" s="47"/>
      <c r="C3" s="48" t="s">
        <v>2</v>
      </c>
    </row>
    <row r="4" spans="1:3" s="37" customFormat="1" ht="26.25" customHeight="1">
      <c r="A4" s="41" t="s">
        <v>1562</v>
      </c>
      <c r="B4" s="41" t="s">
        <v>1660</v>
      </c>
      <c r="C4" s="41" t="s">
        <v>1273</v>
      </c>
    </row>
    <row r="5" spans="1:3" s="37" customFormat="1" ht="24.75" customHeight="1">
      <c r="A5" s="49" t="s">
        <v>2490</v>
      </c>
      <c r="B5" s="50">
        <v>479800</v>
      </c>
      <c r="C5" s="50">
        <v>479800</v>
      </c>
    </row>
    <row r="6" spans="1:3" s="37" customFormat="1" ht="24.75" customHeight="1">
      <c r="A6" s="49" t="s">
        <v>2491</v>
      </c>
      <c r="B6" s="50">
        <v>637500</v>
      </c>
      <c r="C6" s="50">
        <v>637500</v>
      </c>
    </row>
    <row r="7" spans="1:3" s="37" customFormat="1" ht="24.75" customHeight="1">
      <c r="A7" s="49" t="s">
        <v>2492</v>
      </c>
      <c r="B7" s="50">
        <v>163560</v>
      </c>
      <c r="C7" s="50">
        <v>163560</v>
      </c>
    </row>
    <row r="8" spans="1:3" s="37" customFormat="1" ht="24.75" customHeight="1">
      <c r="A8" s="51" t="s">
        <v>2493</v>
      </c>
      <c r="B8" s="50"/>
      <c r="C8" s="50"/>
    </row>
    <row r="9" spans="1:3" s="37" customFormat="1" ht="24.75" customHeight="1">
      <c r="A9" s="51" t="s">
        <v>2494</v>
      </c>
      <c r="B9" s="50">
        <v>163560</v>
      </c>
      <c r="C9" s="50">
        <v>163560</v>
      </c>
    </row>
    <row r="10" spans="1:3" s="37" customFormat="1" ht="24.75" customHeight="1">
      <c r="A10" s="49" t="s">
        <v>2495</v>
      </c>
      <c r="B10" s="50">
        <v>5891</v>
      </c>
      <c r="C10" s="50">
        <v>5891</v>
      </c>
    </row>
    <row r="11" spans="1:3" s="37" customFormat="1" ht="24.75" customHeight="1">
      <c r="A11" s="49" t="s">
        <v>2496</v>
      </c>
      <c r="B11" s="50">
        <v>637469</v>
      </c>
      <c r="C11" s="50">
        <v>637469</v>
      </c>
    </row>
    <row r="12" spans="1:3" s="37" customFormat="1" ht="24.75" customHeight="1">
      <c r="A12" s="49" t="s">
        <v>2497</v>
      </c>
      <c r="B12" s="50"/>
      <c r="C12" s="50"/>
    </row>
    <row r="13" spans="1:3" s="37" customFormat="1" ht="24.75" customHeight="1">
      <c r="A13" s="49" t="s">
        <v>2498</v>
      </c>
      <c r="B13" s="50"/>
      <c r="C13" s="50"/>
    </row>
    <row r="14" spans="1:3" s="37" customFormat="1" ht="36" customHeight="1">
      <c r="A14" s="45" t="s">
        <v>2499</v>
      </c>
      <c r="B14" s="45"/>
      <c r="C14" s="45"/>
    </row>
    <row r="15" spans="1:3" s="37" customFormat="1" ht="20.25" customHeight="1">
      <c r="A15" s="45" t="s">
        <v>2500</v>
      </c>
      <c r="B15" s="45"/>
      <c r="C15" s="45"/>
    </row>
  </sheetData>
  <sheetProtection/>
  <mergeCells count="3">
    <mergeCell ref="A2:C2"/>
    <mergeCell ref="A14:C14"/>
    <mergeCell ref="A15:C15"/>
  </mergeCells>
  <printOptions/>
  <pageMargins left="0.7513888888888889" right="0.7513888888888889" top="1" bottom="1" header="0.5118055555555555" footer="0.5118055555555555"/>
  <pageSetup fitToHeight="0" horizontalDpi="600" verticalDpi="600" orientation="portrait" paperSize="9" scale="80"/>
</worksheet>
</file>

<file path=xl/worksheets/sheet29.xml><?xml version="1.0" encoding="utf-8"?>
<worksheet xmlns="http://schemas.openxmlformats.org/spreadsheetml/2006/main" xmlns:r="http://schemas.openxmlformats.org/officeDocument/2006/relationships">
  <dimension ref="A1:C13"/>
  <sheetViews>
    <sheetView zoomScaleSheetLayoutView="100" workbookViewId="0" topLeftCell="A1">
      <selection activeCell="A1" sqref="A1"/>
    </sheetView>
  </sheetViews>
  <sheetFormatPr defaultColWidth="8.75390625" defaultRowHeight="14.25"/>
  <cols>
    <col min="1" max="1" width="54.50390625" style="37" customWidth="1"/>
    <col min="2" max="3" width="15.375" style="37" customWidth="1"/>
    <col min="4" max="16384" width="8.75390625" style="37" customWidth="1"/>
  </cols>
  <sheetData>
    <row r="1" s="37" customFormat="1" ht="31.5" customHeight="1">
      <c r="A1" s="14" t="s">
        <v>2501</v>
      </c>
    </row>
    <row r="2" spans="1:3" s="37" customFormat="1" ht="39" customHeight="1">
      <c r="A2" s="38" t="s">
        <v>2502</v>
      </c>
      <c r="B2" s="38"/>
      <c r="C2" s="38"/>
    </row>
    <row r="3" spans="1:3" s="37" customFormat="1" ht="18.75" customHeight="1">
      <c r="A3" s="39"/>
      <c r="B3" s="39"/>
      <c r="C3" s="40" t="s">
        <v>2</v>
      </c>
    </row>
    <row r="4" spans="1:3" s="37" customFormat="1" ht="23.25" customHeight="1">
      <c r="A4" s="41" t="s">
        <v>1562</v>
      </c>
      <c r="B4" s="41" t="s">
        <v>1660</v>
      </c>
      <c r="C4" s="41" t="s">
        <v>1273</v>
      </c>
    </row>
    <row r="5" spans="1:3" s="37" customFormat="1" ht="23.25" customHeight="1">
      <c r="A5" s="42" t="s">
        <v>2503</v>
      </c>
      <c r="B5" s="43">
        <v>739000</v>
      </c>
      <c r="C5" s="43">
        <v>739000</v>
      </c>
    </row>
    <row r="6" spans="1:3" s="37" customFormat="1" ht="23.25" customHeight="1">
      <c r="A6" s="42" t="s">
        <v>2504</v>
      </c>
      <c r="B6" s="43">
        <v>999000</v>
      </c>
      <c r="C6" s="43">
        <v>999000</v>
      </c>
    </row>
    <row r="7" spans="1:3" s="37" customFormat="1" ht="23.25" customHeight="1">
      <c r="A7" s="42" t="s">
        <v>2505</v>
      </c>
      <c r="B7" s="43">
        <v>383600</v>
      </c>
      <c r="C7" s="43">
        <v>383600</v>
      </c>
    </row>
    <row r="8" spans="1:3" s="37" customFormat="1" ht="23.25" customHeight="1">
      <c r="A8" s="42" t="s">
        <v>2506</v>
      </c>
      <c r="B8" s="43">
        <v>123600</v>
      </c>
      <c r="C8" s="35">
        <v>123600</v>
      </c>
    </row>
    <row r="9" spans="1:3" s="37" customFormat="1" ht="23.25" customHeight="1">
      <c r="A9" s="42" t="s">
        <v>2507</v>
      </c>
      <c r="B9" s="43">
        <v>999000</v>
      </c>
      <c r="C9" s="43">
        <v>999000</v>
      </c>
    </row>
    <row r="10" spans="1:3" s="37" customFormat="1" ht="23.25" customHeight="1">
      <c r="A10" s="42" t="s">
        <v>2508</v>
      </c>
      <c r="B10" s="44"/>
      <c r="C10" s="44"/>
    </row>
    <row r="11" spans="1:3" s="37" customFormat="1" ht="23.25" customHeight="1">
      <c r="A11" s="42" t="s">
        <v>2509</v>
      </c>
      <c r="B11" s="44"/>
      <c r="C11" s="44"/>
    </row>
    <row r="12" spans="1:3" s="37" customFormat="1" ht="38.25" customHeight="1">
      <c r="A12" s="45" t="s">
        <v>2510</v>
      </c>
      <c r="B12" s="45"/>
      <c r="C12" s="45"/>
    </row>
    <row r="13" spans="1:3" s="37" customFormat="1" ht="27.75" customHeight="1">
      <c r="A13" s="45" t="s">
        <v>2500</v>
      </c>
      <c r="B13" s="45"/>
      <c r="C13" s="45"/>
    </row>
  </sheetData>
  <sheetProtection/>
  <mergeCells count="3">
    <mergeCell ref="A2:C2"/>
    <mergeCell ref="A12:C12"/>
    <mergeCell ref="A13:C13"/>
  </mergeCells>
  <printOptions/>
  <pageMargins left="0.7513888888888889" right="0.7513888888888889" top="1" bottom="1" header="0.5118055555555555" footer="0.5118055555555555"/>
  <pageSetup fitToHeight="0" horizontalDpi="600" verticalDpi="600" orientation="portrait" paperSize="9" scale="80"/>
</worksheet>
</file>

<file path=xl/worksheets/sheet3.xml><?xml version="1.0" encoding="utf-8"?>
<worksheet xmlns="http://schemas.openxmlformats.org/spreadsheetml/2006/main" xmlns:r="http://schemas.openxmlformats.org/officeDocument/2006/relationships">
  <dimension ref="A1:D111"/>
  <sheetViews>
    <sheetView zoomScaleSheetLayoutView="100" workbookViewId="0" topLeftCell="A1">
      <pane ySplit="5" topLeftCell="A12" activePane="bottomLeft" state="frozen"/>
      <selection pane="bottomLeft" activeCell="A1" sqref="A1:IV5"/>
    </sheetView>
  </sheetViews>
  <sheetFormatPr defaultColWidth="8.75390625" defaultRowHeight="14.25"/>
  <cols>
    <col min="1" max="1" width="48.125" style="381" customWidth="1"/>
    <col min="2" max="2" width="19.875" style="382" customWidth="1"/>
    <col min="3" max="3" width="27.25390625" style="381" customWidth="1"/>
    <col min="4" max="4" width="15.75390625" style="381" customWidth="1"/>
    <col min="5" max="5" width="9.00390625" style="381" customWidth="1"/>
    <col min="6" max="32" width="9.00390625" style="381" bestFit="1" customWidth="1"/>
    <col min="33" max="16384" width="8.75390625" style="381" customWidth="1"/>
  </cols>
  <sheetData>
    <row r="1" spans="1:2" s="381" customFormat="1" ht="18.75">
      <c r="A1" s="383" t="s">
        <v>79</v>
      </c>
      <c r="B1" s="382"/>
    </row>
    <row r="2" spans="1:4" s="381" customFormat="1" ht="20.25">
      <c r="A2" s="384" t="s">
        <v>80</v>
      </c>
      <c r="B2" s="385"/>
      <c r="C2" s="384"/>
      <c r="D2" s="384"/>
    </row>
    <row r="3" spans="2:4" s="381" customFormat="1" ht="15.75">
      <c r="B3" s="382"/>
      <c r="D3" s="386" t="s">
        <v>2</v>
      </c>
    </row>
    <row r="4" spans="1:4" s="381" customFormat="1" ht="18.75">
      <c r="A4" s="387" t="s">
        <v>81</v>
      </c>
      <c r="B4" s="388"/>
      <c r="C4" s="387" t="s">
        <v>82</v>
      </c>
      <c r="D4" s="389"/>
    </row>
    <row r="5" spans="1:4" s="381" customFormat="1" ht="15.75">
      <c r="A5" s="390" t="s">
        <v>83</v>
      </c>
      <c r="B5" s="391" t="s">
        <v>6</v>
      </c>
      <c r="C5" s="390" t="s">
        <v>83</v>
      </c>
      <c r="D5" s="390" t="s">
        <v>6</v>
      </c>
    </row>
    <row r="6" spans="1:4" s="381" customFormat="1" ht="15.75">
      <c r="A6" s="392" t="s">
        <v>84</v>
      </c>
      <c r="B6" s="393">
        <v>250016</v>
      </c>
      <c r="C6" s="392" t="s">
        <v>85</v>
      </c>
      <c r="D6" s="394">
        <v>769879</v>
      </c>
    </row>
    <row r="7" spans="1:4" s="381" customFormat="1" ht="15.75">
      <c r="A7" s="395" t="s">
        <v>86</v>
      </c>
      <c r="B7" s="393">
        <f>B8+B79+B83+B84+B89+B90+B91+B92+B93+B94</f>
        <v>919017</v>
      </c>
      <c r="C7" s="395" t="s">
        <v>87</v>
      </c>
      <c r="D7" s="395">
        <f>SUM(D8,D85:D94)</f>
        <v>399154</v>
      </c>
    </row>
    <row r="8" spans="1:4" s="381" customFormat="1" ht="15.75">
      <c r="A8" s="396" t="s">
        <v>88</v>
      </c>
      <c r="B8" s="397">
        <f>B9+B16+B54</f>
        <v>526114</v>
      </c>
      <c r="C8" s="396" t="s">
        <v>89</v>
      </c>
      <c r="D8" s="398">
        <f>SUM(D9:D10)</f>
        <v>42099</v>
      </c>
    </row>
    <row r="9" spans="1:4" s="381" customFormat="1" ht="15.75">
      <c r="A9" s="396" t="s">
        <v>90</v>
      </c>
      <c r="B9" s="397">
        <f>SUM(B10:B15)</f>
        <v>4807</v>
      </c>
      <c r="C9" s="396" t="s">
        <v>91</v>
      </c>
      <c r="D9" s="398">
        <v>2294</v>
      </c>
    </row>
    <row r="10" spans="1:4" s="381" customFormat="1" ht="15.75">
      <c r="A10" s="398" t="s">
        <v>92</v>
      </c>
      <c r="B10" s="397">
        <v>839</v>
      </c>
      <c r="C10" s="396" t="s">
        <v>93</v>
      </c>
      <c r="D10" s="398">
        <v>39805</v>
      </c>
    </row>
    <row r="11" spans="1:4" s="381" customFormat="1" ht="15.75">
      <c r="A11" s="398" t="s">
        <v>94</v>
      </c>
      <c r="B11" s="397"/>
      <c r="C11" s="396"/>
      <c r="D11" s="398"/>
    </row>
    <row r="12" spans="1:4" s="381" customFormat="1" ht="15.75">
      <c r="A12" s="398" t="s">
        <v>95</v>
      </c>
      <c r="B12" s="399">
        <v>3528</v>
      </c>
      <c r="C12" s="396" t="s">
        <v>18</v>
      </c>
      <c r="D12" s="398"/>
    </row>
    <row r="13" spans="1:4" s="381" customFormat="1" ht="15.75">
      <c r="A13" s="398" t="s">
        <v>96</v>
      </c>
      <c r="B13" s="400">
        <v>440</v>
      </c>
      <c r="C13" s="396" t="s">
        <v>18</v>
      </c>
      <c r="D13" s="398"/>
    </row>
    <row r="14" spans="1:4" s="381" customFormat="1" ht="15.75">
      <c r="A14" s="398" t="s">
        <v>97</v>
      </c>
      <c r="B14" s="397"/>
      <c r="C14" s="396" t="s">
        <v>18</v>
      </c>
      <c r="D14" s="398"/>
    </row>
    <row r="15" spans="1:4" s="381" customFormat="1" ht="15.75">
      <c r="A15" s="398" t="s">
        <v>98</v>
      </c>
      <c r="B15" s="397"/>
      <c r="C15" s="396" t="s">
        <v>18</v>
      </c>
      <c r="D15" s="398"/>
    </row>
    <row r="16" spans="1:4" s="381" customFormat="1" ht="15.75">
      <c r="A16" s="398" t="s">
        <v>99</v>
      </c>
      <c r="B16" s="397">
        <f>SUM(B17:B53)</f>
        <v>444814</v>
      </c>
      <c r="C16" s="396" t="s">
        <v>18</v>
      </c>
      <c r="D16" s="398"/>
    </row>
    <row r="17" spans="1:4" s="381" customFormat="1" ht="15.75">
      <c r="A17" s="398" t="s">
        <v>100</v>
      </c>
      <c r="B17" s="397">
        <v>1992</v>
      </c>
      <c r="C17" s="396" t="s">
        <v>18</v>
      </c>
      <c r="D17" s="398"/>
    </row>
    <row r="18" spans="1:4" s="381" customFormat="1" ht="15.75">
      <c r="A18" s="401" t="s">
        <v>101</v>
      </c>
      <c r="B18" s="397">
        <v>65981</v>
      </c>
      <c r="C18" s="396" t="s">
        <v>18</v>
      </c>
      <c r="D18" s="398"/>
    </row>
    <row r="19" spans="1:4" s="381" customFormat="1" ht="15.75">
      <c r="A19" s="402" t="s">
        <v>102</v>
      </c>
      <c r="B19" s="397">
        <v>58269</v>
      </c>
      <c r="C19" s="396" t="s">
        <v>18</v>
      </c>
      <c r="D19" s="398"/>
    </row>
    <row r="20" spans="1:4" s="381" customFormat="1" ht="15.75">
      <c r="A20" s="402" t="s">
        <v>103</v>
      </c>
      <c r="B20" s="397">
        <v>41924</v>
      </c>
      <c r="C20" s="396" t="s">
        <v>18</v>
      </c>
      <c r="D20" s="398"/>
    </row>
    <row r="21" spans="1:4" s="381" customFormat="1" ht="15.75">
      <c r="A21" s="402" t="s">
        <v>104</v>
      </c>
      <c r="B21" s="397"/>
      <c r="C21" s="396" t="s">
        <v>18</v>
      </c>
      <c r="D21" s="398"/>
    </row>
    <row r="22" spans="1:4" s="381" customFormat="1" ht="15.75">
      <c r="A22" s="402" t="s">
        <v>105</v>
      </c>
      <c r="B22" s="397"/>
      <c r="C22" s="396" t="s">
        <v>18</v>
      </c>
      <c r="D22" s="398"/>
    </row>
    <row r="23" spans="1:4" s="381" customFormat="1" ht="15.75">
      <c r="A23" s="402" t="s">
        <v>106</v>
      </c>
      <c r="B23" s="403"/>
      <c r="C23" s="402" t="s">
        <v>18</v>
      </c>
      <c r="D23" s="402"/>
    </row>
    <row r="24" spans="1:4" s="381" customFormat="1" ht="15.75">
      <c r="A24" s="402" t="s">
        <v>107</v>
      </c>
      <c r="B24" s="397">
        <v>5895</v>
      </c>
      <c r="C24" s="402" t="s">
        <v>18</v>
      </c>
      <c r="D24" s="402"/>
    </row>
    <row r="25" spans="1:4" s="381" customFormat="1" ht="15.75">
      <c r="A25" s="402" t="s">
        <v>108</v>
      </c>
      <c r="B25" s="397">
        <v>20272</v>
      </c>
      <c r="C25" s="401" t="s">
        <v>18</v>
      </c>
      <c r="D25" s="401"/>
    </row>
    <row r="26" spans="1:4" s="381" customFormat="1" ht="15.75">
      <c r="A26" s="402" t="s">
        <v>109</v>
      </c>
      <c r="B26" s="397"/>
      <c r="C26" s="402" t="s">
        <v>18</v>
      </c>
      <c r="D26" s="402"/>
    </row>
    <row r="27" spans="1:4" s="381" customFormat="1" ht="15.75">
      <c r="A27" s="402" t="s">
        <v>110</v>
      </c>
      <c r="B27" s="397"/>
      <c r="C27" s="402" t="s">
        <v>18</v>
      </c>
      <c r="D27" s="402"/>
    </row>
    <row r="28" spans="1:4" s="381" customFormat="1" ht="15.75">
      <c r="A28" s="402" t="s">
        <v>111</v>
      </c>
      <c r="B28" s="397"/>
      <c r="C28" s="402" t="s">
        <v>18</v>
      </c>
      <c r="D28" s="402"/>
    </row>
    <row r="29" spans="1:4" s="381" customFormat="1" ht="15.75">
      <c r="A29" s="404" t="s">
        <v>112</v>
      </c>
      <c r="B29" s="397">
        <v>12639</v>
      </c>
      <c r="C29" s="402"/>
      <c r="D29" s="402"/>
    </row>
    <row r="30" spans="1:4" s="381" customFormat="1" ht="15.75">
      <c r="A30" s="402" t="s">
        <v>113</v>
      </c>
      <c r="B30" s="403"/>
      <c r="C30" s="402" t="s">
        <v>18</v>
      </c>
      <c r="D30" s="402"/>
    </row>
    <row r="31" spans="1:4" s="381" customFormat="1" ht="15.75">
      <c r="A31" s="405" t="s">
        <v>114</v>
      </c>
      <c r="B31" s="406"/>
      <c r="C31" s="402" t="s">
        <v>18</v>
      </c>
      <c r="D31" s="402"/>
    </row>
    <row r="32" spans="1:4" s="381" customFormat="1" ht="15.75">
      <c r="A32" s="405" t="s">
        <v>115</v>
      </c>
      <c r="B32" s="407"/>
      <c r="C32" s="402" t="s">
        <v>18</v>
      </c>
      <c r="D32" s="402"/>
    </row>
    <row r="33" spans="1:4" s="381" customFormat="1" ht="15.75">
      <c r="A33" s="405" t="s">
        <v>116</v>
      </c>
      <c r="B33" s="407"/>
      <c r="C33" s="402" t="s">
        <v>18</v>
      </c>
      <c r="D33" s="402"/>
    </row>
    <row r="34" spans="1:4" s="381" customFormat="1" ht="15.75">
      <c r="A34" s="405" t="s">
        <v>117</v>
      </c>
      <c r="B34" s="407">
        <v>2920</v>
      </c>
      <c r="C34" s="402" t="s">
        <v>18</v>
      </c>
      <c r="D34" s="402"/>
    </row>
    <row r="35" spans="1:4" s="381" customFormat="1" ht="15.75">
      <c r="A35" s="405" t="s">
        <v>118</v>
      </c>
      <c r="B35" s="397">
        <v>31005</v>
      </c>
      <c r="C35" s="396" t="s">
        <v>18</v>
      </c>
      <c r="D35" s="398"/>
    </row>
    <row r="36" spans="1:4" s="381" customFormat="1" ht="15.75">
      <c r="A36" s="405" t="s">
        <v>119</v>
      </c>
      <c r="B36" s="407">
        <v>173</v>
      </c>
      <c r="C36" s="396" t="s">
        <v>18</v>
      </c>
      <c r="D36" s="398"/>
    </row>
    <row r="37" spans="1:4" s="381" customFormat="1" ht="15.75">
      <c r="A37" s="405" t="s">
        <v>120</v>
      </c>
      <c r="B37" s="407">
        <v>607</v>
      </c>
      <c r="C37" s="396" t="s">
        <v>18</v>
      </c>
      <c r="D37" s="398"/>
    </row>
    <row r="38" spans="1:4" s="381" customFormat="1" ht="15.75">
      <c r="A38" s="405" t="s">
        <v>121</v>
      </c>
      <c r="B38" s="397">
        <v>37567</v>
      </c>
      <c r="C38" s="396" t="s">
        <v>18</v>
      </c>
      <c r="D38" s="398"/>
    </row>
    <row r="39" spans="1:4" s="381" customFormat="1" ht="15.75">
      <c r="A39" s="405" t="s">
        <v>122</v>
      </c>
      <c r="B39" s="397">
        <v>17845</v>
      </c>
      <c r="C39" s="396" t="s">
        <v>18</v>
      </c>
      <c r="D39" s="398"/>
    </row>
    <row r="40" spans="1:4" s="381" customFormat="1" ht="15.75">
      <c r="A40" s="405" t="s">
        <v>123</v>
      </c>
      <c r="B40" s="397">
        <v>482</v>
      </c>
      <c r="C40" s="396" t="s">
        <v>18</v>
      </c>
      <c r="D40" s="398"/>
    </row>
    <row r="41" spans="1:4" s="381" customFormat="1" ht="15.75">
      <c r="A41" s="405" t="s">
        <v>124</v>
      </c>
      <c r="B41" s="407"/>
      <c r="C41" s="396" t="s">
        <v>18</v>
      </c>
      <c r="D41" s="398"/>
    </row>
    <row r="42" spans="1:4" s="381" customFormat="1" ht="15.75">
      <c r="A42" s="405" t="s">
        <v>125</v>
      </c>
      <c r="B42" s="407">
        <v>81431</v>
      </c>
      <c r="C42" s="396" t="s">
        <v>18</v>
      </c>
      <c r="D42" s="398"/>
    </row>
    <row r="43" spans="1:4" s="381" customFormat="1" ht="15.75">
      <c r="A43" s="405" t="s">
        <v>126</v>
      </c>
      <c r="B43" s="407">
        <v>33900</v>
      </c>
      <c r="C43" s="396" t="s">
        <v>18</v>
      </c>
      <c r="D43" s="398"/>
    </row>
    <row r="44" spans="1:4" s="381" customFormat="1" ht="15.75">
      <c r="A44" s="405" t="s">
        <v>127</v>
      </c>
      <c r="B44" s="407"/>
      <c r="C44" s="396" t="s">
        <v>18</v>
      </c>
      <c r="D44" s="398"/>
    </row>
    <row r="45" spans="1:4" s="381" customFormat="1" ht="15.75">
      <c r="A45" s="405" t="s">
        <v>128</v>
      </c>
      <c r="B45" s="407"/>
      <c r="C45" s="396" t="s">
        <v>18</v>
      </c>
      <c r="D45" s="398"/>
    </row>
    <row r="46" spans="1:4" s="381" customFormat="1" ht="15.75">
      <c r="A46" s="405" t="s">
        <v>129</v>
      </c>
      <c r="B46" s="407"/>
      <c r="C46" s="396" t="s">
        <v>18</v>
      </c>
      <c r="D46" s="398"/>
    </row>
    <row r="47" spans="1:4" s="381" customFormat="1" ht="15.75">
      <c r="A47" s="405" t="s">
        <v>130</v>
      </c>
      <c r="B47" s="407"/>
      <c r="C47" s="396" t="s">
        <v>18</v>
      </c>
      <c r="D47" s="398"/>
    </row>
    <row r="48" spans="1:4" s="381" customFormat="1" ht="15.75">
      <c r="A48" s="405" t="s">
        <v>131</v>
      </c>
      <c r="B48" s="407">
        <v>18738</v>
      </c>
      <c r="C48" s="396" t="s">
        <v>18</v>
      </c>
      <c r="D48" s="398"/>
    </row>
    <row r="49" spans="1:4" s="381" customFormat="1" ht="15.75">
      <c r="A49" s="408" t="s">
        <v>132</v>
      </c>
      <c r="B49" s="407">
        <v>7140</v>
      </c>
      <c r="C49" s="396"/>
      <c r="D49" s="398"/>
    </row>
    <row r="50" spans="1:4" s="381" customFormat="1" ht="15.75">
      <c r="A50" s="409" t="s">
        <v>133</v>
      </c>
      <c r="B50" s="407">
        <v>2300</v>
      </c>
      <c r="C50" s="402" t="s">
        <v>18</v>
      </c>
      <c r="D50" s="402"/>
    </row>
    <row r="51" spans="1:4" s="381" customFormat="1" ht="15.75">
      <c r="A51" s="409" t="s">
        <v>134</v>
      </c>
      <c r="B51" s="407">
        <v>3400</v>
      </c>
      <c r="C51" s="402"/>
      <c r="D51" s="402"/>
    </row>
    <row r="52" spans="1:4" s="381" customFormat="1" ht="15.75">
      <c r="A52" s="409" t="s">
        <v>135</v>
      </c>
      <c r="B52" s="406"/>
      <c r="C52" s="402" t="s">
        <v>18</v>
      </c>
      <c r="D52" s="402"/>
    </row>
    <row r="53" spans="1:4" s="381" customFormat="1" ht="15.75">
      <c r="A53" s="402" t="s">
        <v>136</v>
      </c>
      <c r="B53" s="397">
        <v>334</v>
      </c>
      <c r="C53" s="402" t="s">
        <v>18</v>
      </c>
      <c r="D53" s="402"/>
    </row>
    <row r="54" spans="1:4" s="381" customFormat="1" ht="15.75">
      <c r="A54" s="402" t="s">
        <v>137</v>
      </c>
      <c r="B54" s="397">
        <f>SUM(B55:B75)</f>
        <v>76493</v>
      </c>
      <c r="C54" s="402" t="s">
        <v>18</v>
      </c>
      <c r="D54" s="402"/>
    </row>
    <row r="55" spans="1:4" s="381" customFormat="1" ht="15.75">
      <c r="A55" s="402" t="s">
        <v>138</v>
      </c>
      <c r="B55" s="397">
        <v>40</v>
      </c>
      <c r="C55" s="402" t="s">
        <v>18</v>
      </c>
      <c r="D55" s="402"/>
    </row>
    <row r="56" spans="1:4" s="381" customFormat="1" ht="15.75">
      <c r="A56" s="402" t="s">
        <v>139</v>
      </c>
      <c r="B56" s="397"/>
      <c r="C56" s="402"/>
      <c r="D56" s="402"/>
    </row>
    <row r="57" spans="1:4" s="381" customFormat="1" ht="15.75">
      <c r="A57" s="402" t="s">
        <v>140</v>
      </c>
      <c r="B57" s="397"/>
      <c r="C57" s="402"/>
      <c r="D57" s="402"/>
    </row>
    <row r="58" spans="1:4" s="381" customFormat="1" ht="15.75">
      <c r="A58" s="402" t="s">
        <v>141</v>
      </c>
      <c r="B58" s="397"/>
      <c r="C58" s="402"/>
      <c r="D58" s="402"/>
    </row>
    <row r="59" spans="1:4" s="381" customFormat="1" ht="15.75">
      <c r="A59" s="402" t="s">
        <v>142</v>
      </c>
      <c r="B59" s="403"/>
      <c r="C59" s="402"/>
      <c r="D59" s="402"/>
    </row>
    <row r="60" spans="1:4" s="381" customFormat="1" ht="15.75">
      <c r="A60" s="402" t="s">
        <v>143</v>
      </c>
      <c r="B60" s="397">
        <v>600</v>
      </c>
      <c r="C60" s="402"/>
      <c r="D60" s="402"/>
    </row>
    <row r="61" spans="1:4" s="381" customFormat="1" ht="15.75">
      <c r="A61" s="402" t="s">
        <v>144</v>
      </c>
      <c r="B61" s="397">
        <v>393</v>
      </c>
      <c r="C61" s="402"/>
      <c r="D61" s="402"/>
    </row>
    <row r="62" spans="1:4" s="381" customFormat="1" ht="15.75">
      <c r="A62" s="402" t="s">
        <v>145</v>
      </c>
      <c r="B62" s="397">
        <v>768</v>
      </c>
      <c r="C62" s="402"/>
      <c r="D62" s="402"/>
    </row>
    <row r="63" spans="1:4" s="381" customFormat="1" ht="15.75">
      <c r="A63" s="402" t="s">
        <v>146</v>
      </c>
      <c r="B63" s="397">
        <v>617</v>
      </c>
      <c r="C63" s="402"/>
      <c r="D63" s="402"/>
    </row>
    <row r="64" spans="1:4" s="381" customFormat="1" ht="15.75">
      <c r="A64" s="402" t="s">
        <v>147</v>
      </c>
      <c r="B64" s="397">
        <v>10804</v>
      </c>
      <c r="C64" s="402"/>
      <c r="D64" s="402"/>
    </row>
    <row r="65" spans="1:4" s="381" customFormat="1" ht="15.75">
      <c r="A65" s="402" t="s">
        <v>148</v>
      </c>
      <c r="B65" s="403"/>
      <c r="C65" s="402"/>
      <c r="D65" s="402"/>
    </row>
    <row r="66" spans="1:4" s="381" customFormat="1" ht="15.75">
      <c r="A66" s="402" t="s">
        <v>149</v>
      </c>
      <c r="B66" s="397">
        <v>24432</v>
      </c>
      <c r="C66" s="402"/>
      <c r="D66" s="402"/>
    </row>
    <row r="67" spans="1:4" s="381" customFormat="1" ht="15.75">
      <c r="A67" s="402" t="s">
        <v>150</v>
      </c>
      <c r="B67" s="397">
        <v>4270</v>
      </c>
      <c r="C67" s="402"/>
      <c r="D67" s="402"/>
    </row>
    <row r="68" spans="1:4" s="381" customFormat="1" ht="15.75">
      <c r="A68" s="402" t="s">
        <v>151</v>
      </c>
      <c r="B68" s="397">
        <v>4168</v>
      </c>
      <c r="C68" s="402"/>
      <c r="D68" s="402"/>
    </row>
    <row r="69" spans="1:4" s="381" customFormat="1" ht="15.75">
      <c r="A69" s="402" t="s">
        <v>152</v>
      </c>
      <c r="B69" s="397">
        <v>1081</v>
      </c>
      <c r="C69" s="402"/>
      <c r="D69" s="402"/>
    </row>
    <row r="70" spans="1:4" s="381" customFormat="1" ht="15.75">
      <c r="A70" s="402" t="s">
        <v>153</v>
      </c>
      <c r="B70" s="397"/>
      <c r="C70" s="402"/>
      <c r="D70" s="402"/>
    </row>
    <row r="71" spans="1:4" s="381" customFormat="1" ht="15.75">
      <c r="A71" s="402" t="s">
        <v>154</v>
      </c>
      <c r="B71" s="397">
        <v>16886</v>
      </c>
      <c r="C71" s="402"/>
      <c r="D71" s="402"/>
    </row>
    <row r="72" spans="1:4" s="381" customFormat="1" ht="15.75">
      <c r="A72" s="402" t="s">
        <v>155</v>
      </c>
      <c r="B72" s="397">
        <v>9221</v>
      </c>
      <c r="C72" s="402"/>
      <c r="D72" s="402"/>
    </row>
    <row r="73" spans="1:4" s="381" customFormat="1" ht="15.75">
      <c r="A73" s="402" t="s">
        <v>156</v>
      </c>
      <c r="B73" s="397">
        <v>670</v>
      </c>
      <c r="C73" s="402"/>
      <c r="D73" s="402"/>
    </row>
    <row r="74" spans="1:4" s="381" customFormat="1" ht="15.75">
      <c r="A74" s="402" t="s">
        <v>157</v>
      </c>
      <c r="B74" s="397">
        <v>2543</v>
      </c>
      <c r="C74" s="410"/>
      <c r="D74" s="410"/>
    </row>
    <row r="75" spans="1:4" s="381" customFormat="1" ht="15.75">
      <c r="A75" s="411" t="s">
        <v>158</v>
      </c>
      <c r="B75" s="397"/>
      <c r="C75" s="410"/>
      <c r="D75" s="410"/>
    </row>
    <row r="76" spans="1:4" s="381" customFormat="1" ht="15.75">
      <c r="A76" s="411"/>
      <c r="B76" s="397"/>
      <c r="C76" s="410"/>
      <c r="D76" s="412"/>
    </row>
    <row r="77" spans="1:4" s="381" customFormat="1" ht="15.75">
      <c r="A77" s="411"/>
      <c r="B77" s="397"/>
      <c r="C77" s="410"/>
      <c r="D77" s="412"/>
    </row>
    <row r="78" spans="1:4" s="381" customFormat="1" ht="15.75">
      <c r="A78" s="411"/>
      <c r="B78" s="397"/>
      <c r="C78" s="410"/>
      <c r="D78" s="412"/>
    </row>
    <row r="79" spans="1:4" s="381" customFormat="1" ht="15.75">
      <c r="A79" s="411" t="s">
        <v>159</v>
      </c>
      <c r="B79" s="397"/>
      <c r="C79" s="410"/>
      <c r="D79" s="412"/>
    </row>
    <row r="80" spans="1:4" s="381" customFormat="1" ht="15.75">
      <c r="A80" s="411" t="s">
        <v>160</v>
      </c>
      <c r="B80" s="397"/>
      <c r="C80" s="410"/>
      <c r="D80" s="412"/>
    </row>
    <row r="81" spans="1:4" s="381" customFormat="1" ht="15.75">
      <c r="A81" s="411" t="s">
        <v>161</v>
      </c>
      <c r="B81" s="397"/>
      <c r="C81" s="410"/>
      <c r="D81" s="412"/>
    </row>
    <row r="82" spans="1:4" s="381" customFormat="1" ht="15.75">
      <c r="A82" s="411" t="s">
        <v>162</v>
      </c>
      <c r="B82" s="397"/>
      <c r="C82" s="410"/>
      <c r="D82" s="412"/>
    </row>
    <row r="83" spans="1:4" s="381" customFormat="1" ht="15.75">
      <c r="A83" s="398" t="s">
        <v>163</v>
      </c>
      <c r="B83" s="397">
        <v>69101</v>
      </c>
      <c r="C83" s="410"/>
      <c r="D83" s="412"/>
    </row>
    <row r="84" spans="1:4" s="381" customFormat="1" ht="15.75">
      <c r="A84" s="398" t="s">
        <v>164</v>
      </c>
      <c r="B84" s="397">
        <v>116753</v>
      </c>
      <c r="C84" s="410"/>
      <c r="D84" s="412"/>
    </row>
    <row r="85" spans="1:4" s="381" customFormat="1" ht="15.75">
      <c r="A85" s="398" t="s">
        <v>165</v>
      </c>
      <c r="B85" s="397">
        <v>115742</v>
      </c>
      <c r="C85" s="410" t="s">
        <v>166</v>
      </c>
      <c r="D85" s="413"/>
    </row>
    <row r="86" spans="1:4" s="381" customFormat="1" ht="15.75">
      <c r="A86" s="411" t="s">
        <v>167</v>
      </c>
      <c r="B86" s="397"/>
      <c r="C86" s="396" t="s">
        <v>168</v>
      </c>
      <c r="D86" s="402"/>
    </row>
    <row r="87" spans="1:4" s="381" customFormat="1" ht="15.75">
      <c r="A87" s="398" t="s">
        <v>169</v>
      </c>
      <c r="B87" s="397">
        <v>1011</v>
      </c>
      <c r="C87" s="409" t="s">
        <v>170</v>
      </c>
      <c r="D87" s="398">
        <v>25001</v>
      </c>
    </row>
    <row r="88" spans="1:4" s="381" customFormat="1" ht="15.75">
      <c r="A88" s="398" t="s">
        <v>171</v>
      </c>
      <c r="B88" s="397"/>
      <c r="C88" s="409" t="s">
        <v>172</v>
      </c>
      <c r="D88" s="405"/>
    </row>
    <row r="89" spans="1:4" s="381" customFormat="1" ht="15.75">
      <c r="A89" s="398" t="s">
        <v>173</v>
      </c>
      <c r="B89" s="397"/>
      <c r="C89" s="398" t="s">
        <v>174</v>
      </c>
      <c r="D89" s="405">
        <v>114861</v>
      </c>
    </row>
    <row r="90" spans="1:4" s="381" customFormat="1" ht="15.75">
      <c r="A90" s="398" t="s">
        <v>175</v>
      </c>
      <c r="B90" s="397">
        <v>163560</v>
      </c>
      <c r="C90" s="398" t="s">
        <v>176</v>
      </c>
      <c r="D90" s="411"/>
    </row>
    <row r="91" spans="1:4" s="381" customFormat="1" ht="15.75">
      <c r="A91" s="398" t="s">
        <v>177</v>
      </c>
      <c r="B91" s="397"/>
      <c r="C91" s="398" t="s">
        <v>178</v>
      </c>
      <c r="D91" s="398"/>
    </row>
    <row r="92" spans="1:4" s="381" customFormat="1" ht="15.75">
      <c r="A92" s="398" t="s">
        <v>179</v>
      </c>
      <c r="B92" s="397">
        <v>43489</v>
      </c>
      <c r="C92" s="411" t="s">
        <v>180</v>
      </c>
      <c r="D92" s="398"/>
    </row>
    <row r="93" spans="1:4" s="381" customFormat="1" ht="15.75">
      <c r="A93" s="411" t="s">
        <v>181</v>
      </c>
      <c r="B93" s="397"/>
      <c r="C93" s="411" t="s">
        <v>182</v>
      </c>
      <c r="D93" s="398"/>
    </row>
    <row r="94" spans="1:4" s="381" customFormat="1" ht="15.75">
      <c r="A94" s="411" t="s">
        <v>183</v>
      </c>
      <c r="B94" s="397"/>
      <c r="C94" s="396" t="s">
        <v>184</v>
      </c>
      <c r="D94" s="398">
        <v>217193</v>
      </c>
    </row>
    <row r="95" spans="1:4" s="381" customFormat="1" ht="15.75">
      <c r="A95" s="398"/>
      <c r="B95" s="397"/>
      <c r="C95" s="398"/>
      <c r="D95" s="398"/>
    </row>
    <row r="96" spans="1:4" s="381" customFormat="1" ht="15.75">
      <c r="A96" s="398"/>
      <c r="B96" s="397"/>
      <c r="C96" s="398"/>
      <c r="D96" s="398"/>
    </row>
    <row r="97" spans="1:4" s="381" customFormat="1" ht="15.75">
      <c r="A97" s="398"/>
      <c r="B97" s="397"/>
      <c r="C97" s="398" t="s">
        <v>18</v>
      </c>
      <c r="D97" s="398"/>
    </row>
    <row r="98" spans="1:4" s="381" customFormat="1" ht="15.75">
      <c r="A98" s="398"/>
      <c r="B98" s="397"/>
      <c r="C98" s="398"/>
      <c r="D98" s="398"/>
    </row>
    <row r="99" spans="1:4" s="381" customFormat="1" ht="15.75">
      <c r="A99" s="398"/>
      <c r="B99" s="397"/>
      <c r="C99" s="398"/>
      <c r="D99" s="398"/>
    </row>
    <row r="100" spans="1:4" s="381" customFormat="1" ht="15.75">
      <c r="A100" s="414" t="s">
        <v>185</v>
      </c>
      <c r="B100" s="393">
        <f>B6+B7</f>
        <v>1169033</v>
      </c>
      <c r="C100" s="414" t="s">
        <v>186</v>
      </c>
      <c r="D100" s="394">
        <f>SUM(D6,D7)</f>
        <v>1169033</v>
      </c>
    </row>
    <row r="101" spans="2:3" s="381" customFormat="1" ht="15.75">
      <c r="B101" s="382"/>
      <c r="C101" s="415"/>
    </row>
    <row r="102" spans="2:3" s="381" customFormat="1" ht="15.75">
      <c r="B102" s="382"/>
      <c r="C102" s="415"/>
    </row>
    <row r="103" spans="2:3" s="381" customFormat="1" ht="15.75">
      <c r="B103" s="382"/>
      <c r="C103" s="415"/>
    </row>
    <row r="104" spans="2:3" s="381" customFormat="1" ht="15.75">
      <c r="B104" s="382"/>
      <c r="C104" s="415"/>
    </row>
    <row r="105" spans="2:3" s="381" customFormat="1" ht="15.75">
      <c r="B105" s="382"/>
      <c r="C105" s="415"/>
    </row>
    <row r="106" spans="2:3" s="381" customFormat="1" ht="15.75">
      <c r="B106" s="382"/>
      <c r="C106" s="415"/>
    </row>
    <row r="107" spans="2:3" s="381" customFormat="1" ht="15.75">
      <c r="B107" s="382"/>
      <c r="C107" s="415"/>
    </row>
    <row r="108" spans="2:3" s="381" customFormat="1" ht="15.75">
      <c r="B108" s="382"/>
      <c r="C108" s="415"/>
    </row>
    <row r="109" spans="2:3" s="381" customFormat="1" ht="15.75">
      <c r="B109" s="382"/>
      <c r="C109" s="415"/>
    </row>
    <row r="110" ht="15.75">
      <c r="C110" s="415"/>
    </row>
    <row r="111" ht="15.75">
      <c r="C111" s="415"/>
    </row>
  </sheetData>
  <sheetProtection/>
  <protectedRanges>
    <protectedRange sqref="B31:B33 B35:B52 B34" name="区域1"/>
  </protectedRanges>
  <mergeCells count="3">
    <mergeCell ref="A2:D2"/>
    <mergeCell ref="A4:B4"/>
    <mergeCell ref="C4:D4"/>
  </mergeCells>
  <printOptions/>
  <pageMargins left="0.4722222222222222" right="0.2361111111111111" top="0.4722222222222222" bottom="0.6298611111111111" header="0.3145833333333333" footer="0.5118055555555555"/>
  <pageSetup fitToHeight="0" horizontalDpi="600" verticalDpi="600" orientation="portrait" paperSize="9" scale="80"/>
</worksheet>
</file>

<file path=xl/worksheets/sheet30.xml><?xml version="1.0" encoding="utf-8"?>
<worksheet xmlns="http://schemas.openxmlformats.org/spreadsheetml/2006/main" xmlns:r="http://schemas.openxmlformats.org/officeDocument/2006/relationships">
  <dimension ref="A1:C27"/>
  <sheetViews>
    <sheetView zoomScaleSheetLayoutView="100" workbookViewId="0" topLeftCell="A1">
      <selection activeCell="A1" sqref="A1"/>
    </sheetView>
  </sheetViews>
  <sheetFormatPr defaultColWidth="8.75390625" defaultRowHeight="14.25"/>
  <cols>
    <col min="1" max="1" width="40.375" style="29" customWidth="1"/>
    <col min="2" max="3" width="17.625" style="29" customWidth="1"/>
    <col min="4" max="16384" width="8.75390625" style="29" customWidth="1"/>
  </cols>
  <sheetData>
    <row r="1" s="29" customFormat="1" ht="18">
      <c r="A1" s="14" t="s">
        <v>2511</v>
      </c>
    </row>
    <row r="2" spans="1:3" s="29" customFormat="1" ht="22.5">
      <c r="A2" s="30" t="s">
        <v>2512</v>
      </c>
      <c r="B2" s="30"/>
      <c r="C2" s="30"/>
    </row>
    <row r="3" s="29" customFormat="1" ht="18" customHeight="1">
      <c r="C3" s="31" t="s">
        <v>2513</v>
      </c>
    </row>
    <row r="4" spans="1:3" s="29" customFormat="1" ht="23.25" customHeight="1">
      <c r="A4" s="32" t="s">
        <v>2514</v>
      </c>
      <c r="B4" s="32" t="s">
        <v>2515</v>
      </c>
      <c r="C4" s="32" t="s">
        <v>2516</v>
      </c>
    </row>
    <row r="5" spans="1:3" s="29" customFormat="1" ht="23.25" customHeight="1">
      <c r="A5" s="33" t="s">
        <v>2517</v>
      </c>
      <c r="B5" s="34" t="s">
        <v>2518</v>
      </c>
      <c r="C5" s="35">
        <f>C6+C8</f>
        <v>547160</v>
      </c>
    </row>
    <row r="6" spans="1:3" s="29" customFormat="1" ht="23.25" customHeight="1">
      <c r="A6" s="33" t="s">
        <v>2519</v>
      </c>
      <c r="B6" s="34" t="s">
        <v>1598</v>
      </c>
      <c r="C6" s="35">
        <v>163560</v>
      </c>
    </row>
    <row r="7" spans="1:3" s="29" customFormat="1" ht="23.25" customHeight="1">
      <c r="A7" s="33" t="s">
        <v>2520</v>
      </c>
      <c r="B7" s="34" t="s">
        <v>1599</v>
      </c>
      <c r="C7" s="35">
        <f>108960+5700</f>
        <v>114660</v>
      </c>
    </row>
    <row r="8" spans="1:3" s="29" customFormat="1" ht="23.25" customHeight="1">
      <c r="A8" s="33" t="s">
        <v>2521</v>
      </c>
      <c r="B8" s="34" t="s">
        <v>2522</v>
      </c>
      <c r="C8" s="35">
        <v>383600</v>
      </c>
    </row>
    <row r="9" spans="1:3" s="29" customFormat="1" ht="23.25" customHeight="1">
      <c r="A9" s="33" t="s">
        <v>2520</v>
      </c>
      <c r="B9" s="34" t="s">
        <v>1601</v>
      </c>
      <c r="C9" s="35">
        <f>123600+40000</f>
        <v>163600</v>
      </c>
    </row>
    <row r="10" spans="1:3" s="29" customFormat="1" ht="23.25" customHeight="1">
      <c r="A10" s="33" t="s">
        <v>2523</v>
      </c>
      <c r="B10" s="34" t="s">
        <v>2524</v>
      </c>
      <c r="C10" s="35">
        <f>SUM(C11:C12)</f>
        <v>129300</v>
      </c>
    </row>
    <row r="11" spans="1:3" s="29" customFormat="1" ht="23.25" customHeight="1">
      <c r="A11" s="33" t="s">
        <v>2519</v>
      </c>
      <c r="B11" s="34" t="s">
        <v>2525</v>
      </c>
      <c r="C11" s="35">
        <v>5700</v>
      </c>
    </row>
    <row r="12" spans="1:3" s="29" customFormat="1" ht="23.25" customHeight="1">
      <c r="A12" s="33" t="s">
        <v>2521</v>
      </c>
      <c r="B12" s="34" t="s">
        <v>2526</v>
      </c>
      <c r="C12" s="35">
        <v>123600</v>
      </c>
    </row>
    <row r="13" spans="1:3" s="29" customFormat="1" ht="23.25" customHeight="1">
      <c r="A13" s="33" t="s">
        <v>2527</v>
      </c>
      <c r="B13" s="34" t="s">
        <v>2528</v>
      </c>
      <c r="C13" s="35">
        <f>C14+C15</f>
        <v>43901</v>
      </c>
    </row>
    <row r="14" spans="1:3" s="29" customFormat="1" ht="23.25" customHeight="1">
      <c r="A14" s="33" t="s">
        <v>2519</v>
      </c>
      <c r="B14" s="34" t="s">
        <v>2529</v>
      </c>
      <c r="C14" s="35">
        <v>15596</v>
      </c>
    </row>
    <row r="15" spans="1:3" s="29" customFormat="1" ht="23.25" customHeight="1">
      <c r="A15" s="33" t="s">
        <v>2521</v>
      </c>
      <c r="B15" s="34" t="s">
        <v>2530</v>
      </c>
      <c r="C15" s="35">
        <v>28305</v>
      </c>
    </row>
    <row r="16" spans="1:3" s="29" customFormat="1" ht="23.25" customHeight="1">
      <c r="A16" s="33" t="s">
        <v>2531</v>
      </c>
      <c r="B16" s="34" t="s">
        <v>2532</v>
      </c>
      <c r="C16" s="35">
        <f>C17+C20</f>
        <v>56000</v>
      </c>
    </row>
    <row r="17" spans="1:3" s="29" customFormat="1" ht="23.25" customHeight="1">
      <c r="A17" s="33" t="s">
        <v>2519</v>
      </c>
      <c r="B17" s="34" t="s">
        <v>2533</v>
      </c>
      <c r="C17" s="35">
        <f>C18+C19</f>
        <v>56000</v>
      </c>
    </row>
    <row r="18" spans="1:3" s="29" customFormat="1" ht="23.25" customHeight="1">
      <c r="A18" s="33" t="s">
        <v>2534</v>
      </c>
      <c r="B18" s="34"/>
      <c r="C18" s="35">
        <f>55800-5580</f>
        <v>50220</v>
      </c>
    </row>
    <row r="19" spans="1:3" s="29" customFormat="1" ht="23.25" customHeight="1">
      <c r="A19" s="33" t="s">
        <v>2535</v>
      </c>
      <c r="B19" s="34" t="s">
        <v>2536</v>
      </c>
      <c r="C19" s="35">
        <f>5580+200</f>
        <v>5780</v>
      </c>
    </row>
    <row r="20" spans="1:3" s="29" customFormat="1" ht="23.25" customHeight="1">
      <c r="A20" s="33" t="s">
        <v>2521</v>
      </c>
      <c r="B20" s="34" t="s">
        <v>2537</v>
      </c>
      <c r="C20" s="35">
        <v>0</v>
      </c>
    </row>
    <row r="21" spans="1:3" s="29" customFormat="1" ht="23.25" customHeight="1">
      <c r="A21" s="33" t="s">
        <v>2534</v>
      </c>
      <c r="B21" s="34"/>
      <c r="C21" s="35"/>
    </row>
    <row r="22" spans="1:3" s="29" customFormat="1" ht="23.25" customHeight="1">
      <c r="A22" s="33" t="s">
        <v>2538</v>
      </c>
      <c r="B22" s="34" t="s">
        <v>2539</v>
      </c>
      <c r="C22" s="35"/>
    </row>
    <row r="23" spans="1:3" s="29" customFormat="1" ht="23.25" customHeight="1">
      <c r="A23" s="33" t="s">
        <v>2540</v>
      </c>
      <c r="B23" s="34" t="s">
        <v>2541</v>
      </c>
      <c r="C23" s="35">
        <f>SUM(C24:C25)</f>
        <v>53159</v>
      </c>
    </row>
    <row r="24" spans="1:3" s="29" customFormat="1" ht="23.25" customHeight="1">
      <c r="A24" s="33" t="s">
        <v>2519</v>
      </c>
      <c r="B24" s="34" t="s">
        <v>2542</v>
      </c>
      <c r="C24" s="35">
        <v>20130</v>
      </c>
    </row>
    <row r="25" spans="1:3" s="29" customFormat="1" ht="23.25" customHeight="1">
      <c r="A25" s="33" t="s">
        <v>2521</v>
      </c>
      <c r="B25" s="34" t="s">
        <v>2543</v>
      </c>
      <c r="C25" s="35">
        <v>33029</v>
      </c>
    </row>
    <row r="26" spans="1:3" s="29" customFormat="1" ht="34.5" customHeight="1">
      <c r="A26" s="36" t="s">
        <v>2544</v>
      </c>
      <c r="B26" s="36"/>
      <c r="C26" s="36"/>
    </row>
    <row r="27" spans="1:3" s="29" customFormat="1" ht="24" customHeight="1">
      <c r="A27" s="36" t="s">
        <v>2545</v>
      </c>
      <c r="B27" s="36"/>
      <c r="C27" s="36"/>
    </row>
  </sheetData>
  <sheetProtection/>
  <mergeCells count="3">
    <mergeCell ref="A2:C2"/>
    <mergeCell ref="A26:C26"/>
    <mergeCell ref="A27:C27"/>
  </mergeCells>
  <printOptions/>
  <pageMargins left="0.7513888888888889" right="0.7513888888888889" top="1" bottom="1" header="0.5118055555555555" footer="0.5118055555555555"/>
  <pageSetup fitToHeight="0" horizontalDpi="600" verticalDpi="600" orientation="landscape" paperSize="9" scale="80"/>
</worksheet>
</file>

<file path=xl/worksheets/sheet31.xml><?xml version="1.0" encoding="utf-8"?>
<worksheet xmlns="http://schemas.openxmlformats.org/spreadsheetml/2006/main" xmlns:r="http://schemas.openxmlformats.org/officeDocument/2006/relationships">
  <dimension ref="A1:B11"/>
  <sheetViews>
    <sheetView zoomScaleSheetLayoutView="100" workbookViewId="0" topLeftCell="A1">
      <selection activeCell="A1" sqref="A1"/>
    </sheetView>
  </sheetViews>
  <sheetFormatPr defaultColWidth="8.75390625" defaultRowHeight="14.25"/>
  <cols>
    <col min="1" max="1" width="57.625" style="22" customWidth="1"/>
    <col min="2" max="2" width="27.00390625" style="22" customWidth="1"/>
    <col min="3" max="32" width="9.00390625" style="22" bestFit="1" customWidth="1"/>
    <col min="33" max="16384" width="8.75390625" style="22" customWidth="1"/>
  </cols>
  <sheetData>
    <row r="1" s="22" customFormat="1" ht="18">
      <c r="A1" s="14" t="s">
        <v>2546</v>
      </c>
    </row>
    <row r="2" spans="1:2" s="22" customFormat="1" ht="33" customHeight="1">
      <c r="A2" s="23" t="s">
        <v>2547</v>
      </c>
      <c r="B2" s="23"/>
    </row>
    <row r="3" spans="1:2" s="22" customFormat="1" ht="24.75" customHeight="1">
      <c r="A3" s="24" t="s">
        <v>2513</v>
      </c>
      <c r="B3" s="24"/>
    </row>
    <row r="4" spans="1:2" s="22" customFormat="1" ht="27.75" customHeight="1">
      <c r="A4" s="25" t="s">
        <v>83</v>
      </c>
      <c r="B4" s="25" t="s">
        <v>2548</v>
      </c>
    </row>
    <row r="5" spans="1:2" s="22" customFormat="1" ht="27.75" customHeight="1">
      <c r="A5" s="26" t="s">
        <v>2549</v>
      </c>
      <c r="B5" s="27">
        <f>SUM(B6:B7)</f>
        <v>1636500</v>
      </c>
    </row>
    <row r="6" spans="1:2" s="22" customFormat="1" ht="27.75" customHeight="1">
      <c r="A6" s="26" t="s">
        <v>2550</v>
      </c>
      <c r="B6" s="27">
        <v>637500</v>
      </c>
    </row>
    <row r="7" spans="1:2" s="22" customFormat="1" ht="27.75" customHeight="1">
      <c r="A7" s="26" t="s">
        <v>2551</v>
      </c>
      <c r="B7" s="27">
        <v>999000</v>
      </c>
    </row>
    <row r="8" spans="1:2" s="22" customFormat="1" ht="27.75" customHeight="1">
      <c r="A8" s="26" t="s">
        <v>2552</v>
      </c>
      <c r="B8" s="27">
        <v>0</v>
      </c>
    </row>
    <row r="9" spans="1:2" s="22" customFormat="1" ht="27.75" customHeight="1">
      <c r="A9" s="26" t="s">
        <v>2550</v>
      </c>
      <c r="B9" s="27">
        <v>0</v>
      </c>
    </row>
    <row r="10" spans="1:2" s="22" customFormat="1" ht="27.75" customHeight="1">
      <c r="A10" s="26" t="s">
        <v>2551</v>
      </c>
      <c r="B10" s="27">
        <v>0</v>
      </c>
    </row>
    <row r="11" spans="1:2" s="22" customFormat="1" ht="36.75" customHeight="1">
      <c r="A11" s="28" t="s">
        <v>2553</v>
      </c>
      <c r="B11" s="28"/>
    </row>
  </sheetData>
  <sheetProtection/>
  <mergeCells count="3">
    <mergeCell ref="A2:B2"/>
    <mergeCell ref="A3:B3"/>
    <mergeCell ref="A11:B11"/>
  </mergeCells>
  <printOptions/>
  <pageMargins left="0.7513888888888889" right="0.7513888888888889" top="1" bottom="1" header="0.5118055555555555" footer="0.5118055555555555"/>
  <pageSetup fitToHeight="0" horizontalDpi="600" verticalDpi="600" orientation="landscape" paperSize="9" scale="80"/>
</worksheet>
</file>

<file path=xl/worksheets/sheet32.xml><?xml version="1.0" encoding="utf-8"?>
<worksheet xmlns="http://schemas.openxmlformats.org/spreadsheetml/2006/main" xmlns:r="http://schemas.openxmlformats.org/officeDocument/2006/relationships">
  <dimension ref="A1:K12"/>
  <sheetViews>
    <sheetView zoomScaleSheetLayoutView="100" workbookViewId="0" topLeftCell="A1">
      <selection activeCell="A1" sqref="A1"/>
    </sheetView>
  </sheetViews>
  <sheetFormatPr defaultColWidth="8.75390625" defaultRowHeight="14.25"/>
  <cols>
    <col min="1" max="1" width="7.125" style="13" customWidth="1"/>
    <col min="2" max="2" width="35.625" style="13" customWidth="1"/>
    <col min="3" max="6" width="16.25390625" style="13" customWidth="1"/>
    <col min="7" max="32" width="9.00390625" style="13" bestFit="1" customWidth="1"/>
    <col min="33" max="16384" width="8.75390625" style="13" customWidth="1"/>
  </cols>
  <sheetData>
    <row r="1" spans="1:2" ht="18">
      <c r="A1" s="14" t="s">
        <v>2554</v>
      </c>
      <c r="B1" s="14"/>
    </row>
    <row r="2" spans="1:6" ht="24">
      <c r="A2" s="15" t="s">
        <v>2555</v>
      </c>
      <c r="B2" s="15"/>
      <c r="C2" s="15"/>
      <c r="D2" s="15"/>
      <c r="E2" s="15"/>
      <c r="F2" s="15"/>
    </row>
    <row r="3" spans="1:6" ht="27" customHeight="1">
      <c r="A3" s="16" t="s">
        <v>2</v>
      </c>
      <c r="B3" s="16"/>
      <c r="C3" s="16"/>
      <c r="D3" s="16"/>
      <c r="E3" s="16"/>
      <c r="F3" s="16"/>
    </row>
    <row r="4" spans="1:6" ht="25.5" customHeight="1">
      <c r="A4" s="17" t="s">
        <v>1211</v>
      </c>
      <c r="B4" s="17" t="s">
        <v>2556</v>
      </c>
      <c r="C4" s="17" t="s">
        <v>2557</v>
      </c>
      <c r="D4" s="17" t="s">
        <v>2558</v>
      </c>
      <c r="E4" s="17" t="s">
        <v>2559</v>
      </c>
      <c r="F4" s="17" t="s">
        <v>2560</v>
      </c>
    </row>
    <row r="5" spans="1:11" ht="30.75" customHeight="1">
      <c r="A5" s="18"/>
      <c r="B5" s="19"/>
      <c r="C5" s="18"/>
      <c r="D5" s="18"/>
      <c r="E5" s="18"/>
      <c r="F5" s="18"/>
      <c r="K5" s="21" t="s">
        <v>18</v>
      </c>
    </row>
    <row r="6" spans="1:6" ht="30.75" customHeight="1">
      <c r="A6" s="18"/>
      <c r="B6" s="19"/>
      <c r="C6" s="18"/>
      <c r="D6" s="18"/>
      <c r="E6" s="18"/>
      <c r="F6" s="18"/>
    </row>
    <row r="7" spans="1:6" ht="30.75" customHeight="1">
      <c r="A7" s="18"/>
      <c r="B7" s="19"/>
      <c r="C7" s="18"/>
      <c r="D7" s="18"/>
      <c r="E7" s="18"/>
      <c r="F7" s="18"/>
    </row>
    <row r="8" spans="1:6" ht="30.75" customHeight="1">
      <c r="A8" s="18"/>
      <c r="B8" s="19"/>
      <c r="C8" s="18"/>
      <c r="D8" s="18"/>
      <c r="E8" s="18"/>
      <c r="F8" s="18"/>
    </row>
    <row r="9" spans="1:6" ht="30.75" customHeight="1">
      <c r="A9" s="18"/>
      <c r="B9" s="19"/>
      <c r="C9" s="18"/>
      <c r="D9" s="18"/>
      <c r="E9" s="18"/>
      <c r="F9" s="18"/>
    </row>
    <row r="10" spans="1:6" ht="30.75" customHeight="1">
      <c r="A10" s="18"/>
      <c r="B10" s="19"/>
      <c r="C10" s="18"/>
      <c r="D10" s="18"/>
      <c r="E10" s="18"/>
      <c r="F10" s="18"/>
    </row>
    <row r="11" spans="1:6" ht="30.75" customHeight="1">
      <c r="A11" s="18"/>
      <c r="B11" s="19"/>
      <c r="C11" s="18"/>
      <c r="D11" s="18"/>
      <c r="E11" s="18"/>
      <c r="F11" s="18"/>
    </row>
    <row r="12" spans="1:6" ht="33.75" customHeight="1">
      <c r="A12" s="20" t="s">
        <v>2561</v>
      </c>
      <c r="B12" s="20"/>
      <c r="C12" s="20"/>
      <c r="D12" s="20"/>
      <c r="E12" s="20"/>
      <c r="F12" s="20"/>
    </row>
  </sheetData>
  <sheetProtection/>
  <mergeCells count="3">
    <mergeCell ref="A2:F2"/>
    <mergeCell ref="A3:F3"/>
    <mergeCell ref="A12:F12"/>
  </mergeCells>
  <printOptions/>
  <pageMargins left="0.7513888888888889" right="0.7513888888888889" top="1" bottom="1" header="0.5118055555555555" footer="0.5118055555555555"/>
  <pageSetup fitToHeight="0" horizontalDpi="600" verticalDpi="600" orientation="landscape" paperSize="9" scale="80"/>
</worksheet>
</file>

<file path=xl/worksheets/sheet33.xml><?xml version="1.0" encoding="utf-8"?>
<worksheet xmlns="http://schemas.openxmlformats.org/spreadsheetml/2006/main" xmlns:r="http://schemas.openxmlformats.org/officeDocument/2006/relationships">
  <dimension ref="A1:E19"/>
  <sheetViews>
    <sheetView tabSelected="1" zoomScaleSheetLayoutView="100" workbookViewId="0" topLeftCell="A1">
      <selection activeCell="G10" sqref="G10"/>
    </sheetView>
  </sheetViews>
  <sheetFormatPr defaultColWidth="9.00390625" defaultRowHeight="14.25"/>
  <cols>
    <col min="1" max="1" width="5.125" style="0" customWidth="1"/>
    <col min="2" max="2" width="31.625" style="0" customWidth="1"/>
    <col min="3" max="3" width="38.25390625" style="0" customWidth="1"/>
    <col min="4" max="4" width="12.875" style="0" customWidth="1"/>
    <col min="5" max="5" width="9.375" style="0" customWidth="1"/>
  </cols>
  <sheetData>
    <row r="1" spans="1:5" ht="24">
      <c r="A1" s="1" t="s">
        <v>2562</v>
      </c>
      <c r="B1" s="2"/>
      <c r="C1" s="2"/>
      <c r="D1" s="1"/>
      <c r="E1" s="1"/>
    </row>
    <row r="2" spans="1:5" ht="14.25">
      <c r="A2" s="3" t="s">
        <v>2</v>
      </c>
      <c r="B2" s="3"/>
      <c r="C2" s="3"/>
      <c r="D2" s="3"/>
      <c r="E2" s="3"/>
    </row>
    <row r="3" spans="1:5" ht="15.75">
      <c r="A3" s="4" t="s">
        <v>1211</v>
      </c>
      <c r="B3" s="5" t="s">
        <v>2563</v>
      </c>
      <c r="C3" s="5" t="s">
        <v>2564</v>
      </c>
      <c r="D3" s="6" t="s">
        <v>1660</v>
      </c>
      <c r="E3" s="6" t="s">
        <v>2565</v>
      </c>
    </row>
    <row r="4" spans="1:5" ht="15.75">
      <c r="A4" s="4"/>
      <c r="B4" s="7" t="s">
        <v>1563</v>
      </c>
      <c r="C4" s="8"/>
      <c r="D4" s="6">
        <f>SUM(D5:D19)</f>
        <v>23909.7067</v>
      </c>
      <c r="E4" s="6"/>
    </row>
    <row r="5" spans="1:5" ht="33" customHeight="1">
      <c r="A5" s="9">
        <v>1</v>
      </c>
      <c r="B5" s="9" t="s">
        <v>2566</v>
      </c>
      <c r="C5" s="9" t="s">
        <v>2567</v>
      </c>
      <c r="D5" s="9">
        <v>64.8</v>
      </c>
      <c r="E5" s="9" t="s">
        <v>2568</v>
      </c>
    </row>
    <row r="6" spans="1:5" ht="33" customHeight="1">
      <c r="A6" s="9">
        <v>2</v>
      </c>
      <c r="B6" s="9" t="s">
        <v>2569</v>
      </c>
      <c r="C6" s="9" t="s">
        <v>2570</v>
      </c>
      <c r="D6" s="9">
        <v>80</v>
      </c>
      <c r="E6" s="9" t="s">
        <v>2568</v>
      </c>
    </row>
    <row r="7" spans="1:5" ht="33" customHeight="1">
      <c r="A7" s="9">
        <v>3</v>
      </c>
      <c r="B7" s="9" t="s">
        <v>2571</v>
      </c>
      <c r="C7" s="9" t="s">
        <v>2572</v>
      </c>
      <c r="D7" s="9">
        <v>50</v>
      </c>
      <c r="E7" s="9" t="s">
        <v>2573</v>
      </c>
    </row>
    <row r="8" spans="1:5" ht="33" customHeight="1">
      <c r="A8" s="9">
        <v>4</v>
      </c>
      <c r="B8" s="9" t="s">
        <v>2574</v>
      </c>
      <c r="C8" s="9" t="s">
        <v>2575</v>
      </c>
      <c r="D8" s="9">
        <v>115.2</v>
      </c>
      <c r="E8" s="9" t="s">
        <v>2568</v>
      </c>
    </row>
    <row r="9" spans="1:5" ht="33" customHeight="1">
      <c r="A9" s="9">
        <v>5</v>
      </c>
      <c r="B9" s="10" t="s">
        <v>2576</v>
      </c>
      <c r="C9" s="10" t="s">
        <v>2577</v>
      </c>
      <c r="D9" s="10">
        <v>98.83</v>
      </c>
      <c r="E9" s="9" t="s">
        <v>2568</v>
      </c>
    </row>
    <row r="10" spans="1:5" ht="33" customHeight="1">
      <c r="A10" s="9">
        <v>6</v>
      </c>
      <c r="B10" s="10" t="s">
        <v>2578</v>
      </c>
      <c r="C10" s="10" t="s">
        <v>2579</v>
      </c>
      <c r="D10" s="10">
        <v>1194.13</v>
      </c>
      <c r="E10" s="9" t="s">
        <v>2568</v>
      </c>
    </row>
    <row r="11" spans="1:5" ht="33" customHeight="1">
      <c r="A11" s="9">
        <v>7</v>
      </c>
      <c r="B11" s="10" t="s">
        <v>2580</v>
      </c>
      <c r="C11" s="10" t="s">
        <v>2581</v>
      </c>
      <c r="D11" s="10">
        <v>1228</v>
      </c>
      <c r="E11" s="9" t="s">
        <v>2573</v>
      </c>
    </row>
    <row r="12" spans="1:5" ht="33" customHeight="1">
      <c r="A12" s="9">
        <v>8</v>
      </c>
      <c r="B12" s="11" t="s">
        <v>2582</v>
      </c>
      <c r="C12" s="11" t="s">
        <v>2583</v>
      </c>
      <c r="D12" s="11">
        <v>246</v>
      </c>
      <c r="E12" s="9" t="s">
        <v>2573</v>
      </c>
    </row>
    <row r="13" spans="1:5" ht="33" customHeight="1">
      <c r="A13" s="9">
        <v>9</v>
      </c>
      <c r="B13" s="10" t="s">
        <v>2584</v>
      </c>
      <c r="C13" s="10" t="s">
        <v>2585</v>
      </c>
      <c r="D13" s="10">
        <v>5195</v>
      </c>
      <c r="E13" s="9" t="s">
        <v>2573</v>
      </c>
    </row>
    <row r="14" spans="1:5" ht="33" customHeight="1">
      <c r="A14" s="9">
        <v>10</v>
      </c>
      <c r="B14" s="10" t="s">
        <v>2586</v>
      </c>
      <c r="C14" s="10" t="s">
        <v>2587</v>
      </c>
      <c r="D14" s="10">
        <v>323.17</v>
      </c>
      <c r="E14" s="9" t="s">
        <v>2573</v>
      </c>
    </row>
    <row r="15" spans="1:5" ht="33" customHeight="1">
      <c r="A15" s="9">
        <v>11</v>
      </c>
      <c r="B15" s="12" t="s">
        <v>2588</v>
      </c>
      <c r="C15" s="10" t="s">
        <v>2589</v>
      </c>
      <c r="D15" s="10">
        <v>126.9167</v>
      </c>
      <c r="E15" s="9" t="s">
        <v>2573</v>
      </c>
    </row>
    <row r="16" spans="1:5" ht="33" customHeight="1">
      <c r="A16" s="9">
        <v>12</v>
      </c>
      <c r="B16" s="12" t="s">
        <v>2590</v>
      </c>
      <c r="C16" s="10" t="s">
        <v>2591</v>
      </c>
      <c r="D16" s="10">
        <v>187.66</v>
      </c>
      <c r="E16" s="9" t="s">
        <v>2573</v>
      </c>
    </row>
    <row r="17" spans="1:5" ht="33" customHeight="1">
      <c r="A17" s="9">
        <v>13</v>
      </c>
      <c r="B17" s="12" t="s">
        <v>2592</v>
      </c>
      <c r="C17" s="10" t="s">
        <v>2593</v>
      </c>
      <c r="D17" s="10">
        <v>5000</v>
      </c>
      <c r="E17" s="9" t="s">
        <v>2573</v>
      </c>
    </row>
    <row r="18" spans="1:5" ht="33" customHeight="1">
      <c r="A18" s="9">
        <v>14</v>
      </c>
      <c r="B18" s="10" t="s">
        <v>2584</v>
      </c>
      <c r="C18" s="10" t="s">
        <v>2594</v>
      </c>
      <c r="D18" s="10">
        <v>5000</v>
      </c>
      <c r="E18" s="9" t="s">
        <v>2568</v>
      </c>
    </row>
    <row r="19" spans="1:5" ht="33" customHeight="1">
      <c r="A19" s="9">
        <v>15</v>
      </c>
      <c r="B19" s="4" t="s">
        <v>2595</v>
      </c>
      <c r="C19" s="10" t="s">
        <v>2596</v>
      </c>
      <c r="D19" s="4">
        <v>5000</v>
      </c>
      <c r="E19" s="9" t="s">
        <v>2568</v>
      </c>
    </row>
  </sheetData>
  <sheetProtection/>
  <mergeCells count="3">
    <mergeCell ref="A1:E1"/>
    <mergeCell ref="A2:E2"/>
    <mergeCell ref="B4:C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1318"/>
  <sheetViews>
    <sheetView showZeros="0" zoomScaleSheetLayoutView="100" workbookViewId="0" topLeftCell="A13">
      <selection activeCell="A18" sqref="A18"/>
    </sheetView>
  </sheetViews>
  <sheetFormatPr defaultColWidth="7.875" defaultRowHeight="21.75" customHeight="1"/>
  <cols>
    <col min="1" max="1" width="60.75390625" style="364" customWidth="1"/>
    <col min="2" max="2" width="24.75390625" style="365" customWidth="1"/>
    <col min="3" max="19" width="7.875" style="366" customWidth="1"/>
    <col min="20" max="16384" width="7.875" style="364" customWidth="1"/>
  </cols>
  <sheetData>
    <row r="1" spans="1:19" s="364" customFormat="1" ht="21.75" customHeight="1">
      <c r="A1" s="367" t="s">
        <v>187</v>
      </c>
      <c r="B1" s="368"/>
      <c r="C1" s="366"/>
      <c r="D1" s="366"/>
      <c r="E1" s="366"/>
      <c r="F1" s="366"/>
      <c r="G1" s="366"/>
      <c r="H1" s="366"/>
      <c r="I1" s="366"/>
      <c r="J1" s="366"/>
      <c r="K1" s="366"/>
      <c r="L1" s="366"/>
      <c r="M1" s="366"/>
      <c r="N1" s="366"/>
      <c r="O1" s="366"/>
      <c r="P1" s="366"/>
      <c r="Q1" s="366"/>
      <c r="R1" s="366"/>
      <c r="S1" s="366"/>
    </row>
    <row r="2" spans="1:19" s="364" customFormat="1" ht="21.75" customHeight="1">
      <c r="A2" s="369" t="s">
        <v>188</v>
      </c>
      <c r="B2" s="370"/>
      <c r="C2" s="371"/>
      <c r="D2" s="371"/>
      <c r="E2" s="371"/>
      <c r="F2" s="366"/>
      <c r="G2" s="366"/>
      <c r="H2" s="366"/>
      <c r="I2" s="366"/>
      <c r="J2" s="366"/>
      <c r="K2" s="366"/>
      <c r="L2" s="366"/>
      <c r="M2" s="366"/>
      <c r="N2" s="366"/>
      <c r="O2" s="366"/>
      <c r="P2" s="366"/>
      <c r="Q2" s="366"/>
      <c r="R2" s="366"/>
      <c r="S2" s="366"/>
    </row>
    <row r="3" spans="1:19" s="364" customFormat="1" ht="9.75" customHeight="1">
      <c r="A3" s="372"/>
      <c r="B3" s="370"/>
      <c r="C3" s="366"/>
      <c r="D3" s="366"/>
      <c r="E3" s="366"/>
      <c r="F3" s="366"/>
      <c r="G3" s="366"/>
      <c r="H3" s="366"/>
      <c r="I3" s="366"/>
      <c r="J3" s="366"/>
      <c r="K3" s="366"/>
      <c r="L3" s="366"/>
      <c r="M3" s="366"/>
      <c r="N3" s="366"/>
      <c r="O3" s="366"/>
      <c r="P3" s="366"/>
      <c r="Q3" s="366"/>
      <c r="R3" s="366"/>
      <c r="S3" s="366"/>
    </row>
    <row r="4" spans="1:19" s="364" customFormat="1" ht="18.75" customHeight="1">
      <c r="A4" s="373" t="s">
        <v>2</v>
      </c>
      <c r="B4" s="374"/>
      <c r="C4" s="375"/>
      <c r="D4" s="375"/>
      <c r="E4" s="375"/>
      <c r="F4" s="366"/>
      <c r="G4" s="366"/>
      <c r="H4" s="366"/>
      <c r="I4" s="366"/>
      <c r="J4" s="366"/>
      <c r="K4" s="366"/>
      <c r="L4" s="366"/>
      <c r="M4" s="366"/>
      <c r="N4" s="366"/>
      <c r="O4" s="366"/>
      <c r="P4" s="366"/>
      <c r="Q4" s="366"/>
      <c r="R4" s="366"/>
      <c r="S4" s="366"/>
    </row>
    <row r="5" spans="1:19" s="364" customFormat="1" ht="21.75" customHeight="1">
      <c r="A5" s="376" t="s">
        <v>189</v>
      </c>
      <c r="B5" s="376" t="s">
        <v>190</v>
      </c>
      <c r="C5" s="375"/>
      <c r="D5" s="375"/>
      <c r="E5" s="375"/>
      <c r="F5" s="366"/>
      <c r="G5" s="366"/>
      <c r="H5" s="366"/>
      <c r="I5" s="366"/>
      <c r="J5" s="366"/>
      <c r="K5" s="366"/>
      <c r="L5" s="366"/>
      <c r="M5" s="366"/>
      <c r="N5" s="366"/>
      <c r="O5" s="366"/>
      <c r="P5" s="366"/>
      <c r="Q5" s="366"/>
      <c r="R5" s="366"/>
      <c r="S5" s="366"/>
    </row>
    <row r="6" spans="1:2" ht="21.75" customHeight="1">
      <c r="A6" s="304" t="s">
        <v>191</v>
      </c>
      <c r="B6" s="305">
        <f>SUM(B7,B236,B276,B295,B385,B437,B493,B550,B678,B751,B828,B851,B958,B1016,B1080,B1100,B1130,B1140,B1185,B1206,B1250,B1300,B1303,B1315)</f>
        <v>769879</v>
      </c>
    </row>
    <row r="7" spans="1:2" ht="21.75" customHeight="1">
      <c r="A7" s="308" t="s">
        <v>192</v>
      </c>
      <c r="B7" s="305">
        <f>SUM(B8+B20+B29+B40+B51+B62+B73+B81+B90+B103+B112+B123+B135+B142+B150+B156+B163+B170+B177+B184+B191+B199+B205+B211+B218+B233)</f>
        <v>58638</v>
      </c>
    </row>
    <row r="8" spans="1:2" ht="21.75" customHeight="1">
      <c r="A8" s="308" t="s">
        <v>193</v>
      </c>
      <c r="B8" s="305">
        <f>SUM(B9:B19)</f>
        <v>1414</v>
      </c>
    </row>
    <row r="9" spans="1:2" ht="21.75" customHeight="1">
      <c r="A9" s="309" t="s">
        <v>194</v>
      </c>
      <c r="B9" s="305">
        <v>871</v>
      </c>
    </row>
    <row r="10" spans="1:2" ht="21.75" customHeight="1">
      <c r="A10" s="309" t="s">
        <v>195</v>
      </c>
      <c r="B10" s="377">
        <v>439</v>
      </c>
    </row>
    <row r="11" spans="1:2" ht="21.75" customHeight="1">
      <c r="A11" s="378" t="s">
        <v>196</v>
      </c>
      <c r="B11" s="305">
        <v>0</v>
      </c>
    </row>
    <row r="12" spans="1:2" ht="21.75" customHeight="1">
      <c r="A12" s="309" t="s">
        <v>197</v>
      </c>
      <c r="B12" s="379">
        <v>0</v>
      </c>
    </row>
    <row r="13" spans="1:2" ht="21.75" customHeight="1">
      <c r="A13" s="309" t="s">
        <v>198</v>
      </c>
      <c r="B13" s="305">
        <v>0</v>
      </c>
    </row>
    <row r="14" spans="1:2" ht="21.75" customHeight="1">
      <c r="A14" s="309" t="s">
        <v>199</v>
      </c>
      <c r="B14" s="305">
        <v>0</v>
      </c>
    </row>
    <row r="15" spans="1:2" ht="21.75" customHeight="1">
      <c r="A15" s="309" t="s">
        <v>200</v>
      </c>
      <c r="B15" s="305"/>
    </row>
    <row r="16" spans="1:2" ht="21.75" customHeight="1">
      <c r="A16" s="309" t="s">
        <v>201</v>
      </c>
      <c r="B16" s="305"/>
    </row>
    <row r="17" spans="1:2" ht="21.75" customHeight="1">
      <c r="A17" s="309" t="s">
        <v>202</v>
      </c>
      <c r="B17" s="305">
        <v>0</v>
      </c>
    </row>
    <row r="18" spans="1:2" ht="21.75" customHeight="1">
      <c r="A18" s="309" t="s">
        <v>203</v>
      </c>
      <c r="B18" s="305">
        <v>104</v>
      </c>
    </row>
    <row r="19" spans="1:2" ht="21.75" customHeight="1">
      <c r="A19" s="309" t="s">
        <v>204</v>
      </c>
      <c r="B19" s="305">
        <v>0</v>
      </c>
    </row>
    <row r="20" spans="1:2" ht="21.75" customHeight="1">
      <c r="A20" s="308" t="s">
        <v>205</v>
      </c>
      <c r="B20" s="305">
        <f>SUM(B21:B28)</f>
        <v>1151</v>
      </c>
    </row>
    <row r="21" spans="1:2" ht="21.75" customHeight="1">
      <c r="A21" s="309" t="s">
        <v>194</v>
      </c>
      <c r="B21" s="305">
        <v>738</v>
      </c>
    </row>
    <row r="22" spans="1:2" ht="21.75" customHeight="1">
      <c r="A22" s="309" t="s">
        <v>195</v>
      </c>
      <c r="B22" s="305">
        <v>332</v>
      </c>
    </row>
    <row r="23" spans="1:2" ht="21.75" customHeight="1">
      <c r="A23" s="309" t="s">
        <v>196</v>
      </c>
      <c r="B23" s="305">
        <v>0</v>
      </c>
    </row>
    <row r="24" spans="1:2" ht="21.75" customHeight="1">
      <c r="A24" s="309" t="s">
        <v>206</v>
      </c>
      <c r="B24" s="305"/>
    </row>
    <row r="25" spans="1:2" ht="21.75" customHeight="1">
      <c r="A25" s="309" t="s">
        <v>207</v>
      </c>
      <c r="B25" s="305"/>
    </row>
    <row r="26" spans="1:2" ht="21.75" customHeight="1">
      <c r="A26" s="309" t="s">
        <v>208</v>
      </c>
      <c r="B26" s="305">
        <v>0</v>
      </c>
    </row>
    <row r="27" spans="1:2" ht="21.75" customHeight="1">
      <c r="A27" s="309" t="s">
        <v>203</v>
      </c>
      <c r="B27" s="305">
        <v>81</v>
      </c>
    </row>
    <row r="28" spans="1:2" ht="21.75" customHeight="1">
      <c r="A28" s="309" t="s">
        <v>209</v>
      </c>
      <c r="B28" s="305">
        <v>0</v>
      </c>
    </row>
    <row r="29" spans="1:2" ht="21.75" customHeight="1">
      <c r="A29" s="308" t="s">
        <v>210</v>
      </c>
      <c r="B29" s="305">
        <f>SUM(B30:B39)</f>
        <v>29571</v>
      </c>
    </row>
    <row r="30" spans="1:2" ht="21.75" customHeight="1">
      <c r="A30" s="309" t="s">
        <v>194</v>
      </c>
      <c r="B30" s="305">
        <v>23084</v>
      </c>
    </row>
    <row r="31" spans="1:2" ht="21.75" customHeight="1">
      <c r="A31" s="309" t="s">
        <v>195</v>
      </c>
      <c r="B31" s="305">
        <v>1807</v>
      </c>
    </row>
    <row r="32" spans="1:2" ht="21.75" customHeight="1">
      <c r="A32" s="309" t="s">
        <v>196</v>
      </c>
      <c r="B32" s="305">
        <v>130</v>
      </c>
    </row>
    <row r="33" spans="1:2" ht="21.75" customHeight="1">
      <c r="A33" s="309" t="s">
        <v>211</v>
      </c>
      <c r="B33" s="305">
        <v>0</v>
      </c>
    </row>
    <row r="34" spans="1:2" ht="21.75" customHeight="1">
      <c r="A34" s="309" t="s">
        <v>212</v>
      </c>
      <c r="B34" s="305">
        <v>260</v>
      </c>
    </row>
    <row r="35" spans="1:2" ht="21.75" customHeight="1">
      <c r="A35" s="309" t="s">
        <v>213</v>
      </c>
      <c r="B35" s="305">
        <v>27</v>
      </c>
    </row>
    <row r="36" spans="1:2" ht="21.75" customHeight="1">
      <c r="A36" s="309" t="s">
        <v>214</v>
      </c>
      <c r="B36" s="305">
        <v>15</v>
      </c>
    </row>
    <row r="37" spans="1:2" ht="21.75" customHeight="1">
      <c r="A37" s="309" t="s">
        <v>215</v>
      </c>
      <c r="B37" s="305">
        <v>0</v>
      </c>
    </row>
    <row r="38" spans="1:2" ht="21.75" customHeight="1">
      <c r="A38" s="309" t="s">
        <v>203</v>
      </c>
      <c r="B38" s="305">
        <v>1053</v>
      </c>
    </row>
    <row r="39" spans="1:2" ht="21.75" customHeight="1">
      <c r="A39" s="309" t="s">
        <v>216</v>
      </c>
      <c r="B39" s="305">
        <v>3195</v>
      </c>
    </row>
    <row r="40" spans="1:2" ht="21.75" customHeight="1">
      <c r="A40" s="308" t="s">
        <v>217</v>
      </c>
      <c r="B40" s="305">
        <f>SUM(B41:B50)</f>
        <v>2429</v>
      </c>
    </row>
    <row r="41" spans="1:2" ht="21.75" customHeight="1">
      <c r="A41" s="309" t="s">
        <v>194</v>
      </c>
      <c r="B41" s="305">
        <v>1060</v>
      </c>
    </row>
    <row r="42" spans="1:2" ht="21.75" customHeight="1">
      <c r="A42" s="309" t="s">
        <v>195</v>
      </c>
      <c r="B42" s="305">
        <v>73</v>
      </c>
    </row>
    <row r="43" spans="1:2" ht="21.75" customHeight="1">
      <c r="A43" s="309" t="s">
        <v>196</v>
      </c>
      <c r="B43" s="305">
        <v>0</v>
      </c>
    </row>
    <row r="44" spans="1:2" ht="21.75" customHeight="1">
      <c r="A44" s="309" t="s">
        <v>218</v>
      </c>
      <c r="B44" s="305">
        <v>0</v>
      </c>
    </row>
    <row r="45" spans="1:2" ht="21.75" customHeight="1">
      <c r="A45" s="309" t="s">
        <v>219</v>
      </c>
      <c r="B45" s="305">
        <v>0</v>
      </c>
    </row>
    <row r="46" spans="1:2" ht="21.75" customHeight="1">
      <c r="A46" s="309" t="s">
        <v>220</v>
      </c>
      <c r="B46" s="305">
        <v>0</v>
      </c>
    </row>
    <row r="47" spans="1:2" ht="21.75" customHeight="1">
      <c r="A47" s="309" t="s">
        <v>221</v>
      </c>
      <c r="B47" s="305">
        <v>0</v>
      </c>
    </row>
    <row r="48" spans="1:2" ht="21.75" customHeight="1">
      <c r="A48" s="309" t="s">
        <v>222</v>
      </c>
      <c r="B48" s="305"/>
    </row>
    <row r="49" spans="1:2" ht="21.75" customHeight="1">
      <c r="A49" s="309" t="s">
        <v>203</v>
      </c>
      <c r="B49" s="305">
        <v>1067</v>
      </c>
    </row>
    <row r="50" spans="1:2" ht="21.75" customHeight="1">
      <c r="A50" s="309" t="s">
        <v>223</v>
      </c>
      <c r="B50" s="305">
        <v>229</v>
      </c>
    </row>
    <row r="51" spans="1:2" ht="21.75" customHeight="1">
      <c r="A51" s="308" t="s">
        <v>224</v>
      </c>
      <c r="B51" s="305">
        <f>SUM(B52:B61)</f>
        <v>1016</v>
      </c>
    </row>
    <row r="52" spans="1:2" ht="21.75" customHeight="1">
      <c r="A52" s="309" t="s">
        <v>194</v>
      </c>
      <c r="B52" s="305">
        <v>517</v>
      </c>
    </row>
    <row r="53" spans="1:2" ht="21.75" customHeight="1">
      <c r="A53" s="309" t="s">
        <v>195</v>
      </c>
      <c r="B53" s="305">
        <v>0</v>
      </c>
    </row>
    <row r="54" spans="1:2" ht="21.75" customHeight="1">
      <c r="A54" s="309" t="s">
        <v>196</v>
      </c>
      <c r="B54" s="305">
        <v>0</v>
      </c>
    </row>
    <row r="55" spans="1:2" ht="21.75" customHeight="1">
      <c r="A55" s="309" t="s">
        <v>225</v>
      </c>
      <c r="B55" s="305">
        <v>0</v>
      </c>
    </row>
    <row r="56" spans="1:2" ht="21.75" customHeight="1">
      <c r="A56" s="309" t="s">
        <v>226</v>
      </c>
      <c r="B56" s="305">
        <v>0</v>
      </c>
    </row>
    <row r="57" spans="1:2" ht="21.75" customHeight="1">
      <c r="A57" s="309" t="s">
        <v>227</v>
      </c>
      <c r="B57" s="305">
        <v>0</v>
      </c>
    </row>
    <row r="58" spans="1:2" ht="21.75" customHeight="1">
      <c r="A58" s="309" t="s">
        <v>228</v>
      </c>
      <c r="B58" s="305">
        <v>317</v>
      </c>
    </row>
    <row r="59" spans="1:2" ht="21.75" customHeight="1">
      <c r="A59" s="309" t="s">
        <v>229</v>
      </c>
      <c r="B59" s="305">
        <v>43</v>
      </c>
    </row>
    <row r="60" spans="1:2" ht="21.75" customHeight="1">
      <c r="A60" s="309" t="s">
        <v>203</v>
      </c>
      <c r="B60" s="305">
        <v>0</v>
      </c>
    </row>
    <row r="61" spans="1:2" ht="21.75" customHeight="1">
      <c r="A61" s="309" t="s">
        <v>230</v>
      </c>
      <c r="B61" s="305">
        <v>139</v>
      </c>
    </row>
    <row r="62" spans="1:2" ht="21.75" customHeight="1">
      <c r="A62" s="308" t="s">
        <v>231</v>
      </c>
      <c r="B62" s="305">
        <f>SUM(B63:B72)</f>
        <v>2621</v>
      </c>
    </row>
    <row r="63" spans="1:2" ht="21.75" customHeight="1">
      <c r="A63" s="309" t="s">
        <v>194</v>
      </c>
      <c r="B63" s="305">
        <v>1647</v>
      </c>
    </row>
    <row r="64" spans="1:2" ht="21.75" customHeight="1">
      <c r="A64" s="309" t="s">
        <v>195</v>
      </c>
      <c r="B64" s="305">
        <v>412</v>
      </c>
    </row>
    <row r="65" spans="1:2" ht="21.75" customHeight="1">
      <c r="A65" s="309" t="s">
        <v>196</v>
      </c>
      <c r="B65" s="305">
        <v>0</v>
      </c>
    </row>
    <row r="66" spans="1:2" ht="21.75" customHeight="1">
      <c r="A66" s="309" t="s">
        <v>232</v>
      </c>
      <c r="B66" s="305">
        <v>0</v>
      </c>
    </row>
    <row r="67" spans="1:2" ht="21.75" customHeight="1">
      <c r="A67" s="309" t="s">
        <v>233</v>
      </c>
      <c r="B67" s="305">
        <v>0</v>
      </c>
    </row>
    <row r="68" spans="1:2" ht="21.75" customHeight="1">
      <c r="A68" s="309" t="s">
        <v>234</v>
      </c>
      <c r="B68" s="305">
        <v>0</v>
      </c>
    </row>
    <row r="69" spans="1:2" ht="21.75" customHeight="1">
      <c r="A69" s="309" t="s">
        <v>235</v>
      </c>
      <c r="B69" s="305">
        <v>1</v>
      </c>
    </row>
    <row r="70" spans="1:2" ht="21.75" customHeight="1">
      <c r="A70" s="309" t="s">
        <v>236</v>
      </c>
      <c r="B70" s="305">
        <v>300</v>
      </c>
    </row>
    <row r="71" spans="1:2" ht="21.75" customHeight="1">
      <c r="A71" s="309" t="s">
        <v>203</v>
      </c>
      <c r="B71" s="305">
        <v>216</v>
      </c>
    </row>
    <row r="72" spans="1:2" ht="21.75" customHeight="1">
      <c r="A72" s="309" t="s">
        <v>237</v>
      </c>
      <c r="B72" s="305">
        <v>45</v>
      </c>
    </row>
    <row r="73" spans="1:2" ht="21.75" customHeight="1">
      <c r="A73" s="308" t="s">
        <v>238</v>
      </c>
      <c r="B73" s="305">
        <f>SUM(B74:B80)</f>
        <v>1780</v>
      </c>
    </row>
    <row r="74" spans="1:2" ht="21.75" customHeight="1">
      <c r="A74" s="309" t="s">
        <v>194</v>
      </c>
      <c r="B74" s="305">
        <v>1780</v>
      </c>
    </row>
    <row r="75" spans="1:2" ht="21.75" customHeight="1">
      <c r="A75" s="309" t="s">
        <v>195</v>
      </c>
      <c r="B75" s="305">
        <v>0</v>
      </c>
    </row>
    <row r="76" spans="1:2" ht="21.75" customHeight="1">
      <c r="A76" s="309" t="s">
        <v>196</v>
      </c>
      <c r="B76" s="305">
        <v>0</v>
      </c>
    </row>
    <row r="77" spans="1:2" ht="21.75" customHeight="1">
      <c r="A77" s="309" t="s">
        <v>235</v>
      </c>
      <c r="B77" s="305">
        <v>0</v>
      </c>
    </row>
    <row r="78" spans="1:2" ht="21.75" customHeight="1">
      <c r="A78" s="309" t="s">
        <v>239</v>
      </c>
      <c r="B78" s="305">
        <v>0</v>
      </c>
    </row>
    <row r="79" spans="1:2" ht="21.75" customHeight="1">
      <c r="A79" s="309" t="s">
        <v>203</v>
      </c>
      <c r="B79" s="305">
        <v>0</v>
      </c>
    </row>
    <row r="80" spans="1:2" ht="21.75" customHeight="1">
      <c r="A80" s="309" t="s">
        <v>240</v>
      </c>
      <c r="B80" s="305"/>
    </row>
    <row r="81" spans="1:2" ht="21.75" customHeight="1">
      <c r="A81" s="308" t="s">
        <v>241</v>
      </c>
      <c r="B81" s="305">
        <f>SUM(B82:B89)</f>
        <v>0</v>
      </c>
    </row>
    <row r="82" spans="1:2" ht="21.75" customHeight="1">
      <c r="A82" s="309" t="s">
        <v>194</v>
      </c>
      <c r="B82" s="305">
        <v>0</v>
      </c>
    </row>
    <row r="83" spans="1:2" ht="21.75" customHeight="1">
      <c r="A83" s="309" t="s">
        <v>195</v>
      </c>
      <c r="B83" s="305">
        <v>0</v>
      </c>
    </row>
    <row r="84" spans="1:2" ht="21.75" customHeight="1">
      <c r="A84" s="309" t="s">
        <v>196</v>
      </c>
      <c r="B84" s="305">
        <v>0</v>
      </c>
    </row>
    <row r="85" spans="1:2" ht="21.75" customHeight="1">
      <c r="A85" s="309" t="s">
        <v>242</v>
      </c>
      <c r="B85" s="305">
        <v>0</v>
      </c>
    </row>
    <row r="86" spans="1:2" ht="21.75" customHeight="1">
      <c r="A86" s="309" t="s">
        <v>243</v>
      </c>
      <c r="B86" s="305">
        <v>0</v>
      </c>
    </row>
    <row r="87" spans="1:2" ht="21.75" customHeight="1">
      <c r="A87" s="309" t="s">
        <v>235</v>
      </c>
      <c r="B87" s="305">
        <v>0</v>
      </c>
    </row>
    <row r="88" spans="1:2" ht="21.75" customHeight="1">
      <c r="A88" s="309" t="s">
        <v>203</v>
      </c>
      <c r="B88" s="305">
        <v>0</v>
      </c>
    </row>
    <row r="89" spans="1:2" ht="21.75" customHeight="1">
      <c r="A89" s="309" t="s">
        <v>244</v>
      </c>
      <c r="B89" s="305">
        <v>0</v>
      </c>
    </row>
    <row r="90" spans="1:2" ht="21.75" customHeight="1">
      <c r="A90" s="308" t="s">
        <v>245</v>
      </c>
      <c r="B90" s="305">
        <f>SUM(B91:B102)</f>
        <v>0</v>
      </c>
    </row>
    <row r="91" spans="1:2" ht="21.75" customHeight="1">
      <c r="A91" s="309" t="s">
        <v>194</v>
      </c>
      <c r="B91" s="305">
        <v>0</v>
      </c>
    </row>
    <row r="92" spans="1:2" ht="21.75" customHeight="1">
      <c r="A92" s="309" t="s">
        <v>195</v>
      </c>
      <c r="B92" s="305">
        <v>0</v>
      </c>
    </row>
    <row r="93" spans="1:2" ht="21.75" customHeight="1">
      <c r="A93" s="309" t="s">
        <v>196</v>
      </c>
      <c r="B93" s="305">
        <v>0</v>
      </c>
    </row>
    <row r="94" spans="1:2" ht="21.75" customHeight="1">
      <c r="A94" s="309" t="s">
        <v>246</v>
      </c>
      <c r="B94" s="305">
        <v>0</v>
      </c>
    </row>
    <row r="95" spans="1:2" ht="21.75" customHeight="1">
      <c r="A95" s="309" t="s">
        <v>247</v>
      </c>
      <c r="B95" s="305">
        <v>0</v>
      </c>
    </row>
    <row r="96" spans="1:2" ht="21.75" customHeight="1">
      <c r="A96" s="309" t="s">
        <v>235</v>
      </c>
      <c r="B96" s="305">
        <v>0</v>
      </c>
    </row>
    <row r="97" spans="1:2" ht="21.75" customHeight="1">
      <c r="A97" s="309" t="s">
        <v>248</v>
      </c>
      <c r="B97" s="305">
        <v>0</v>
      </c>
    </row>
    <row r="98" spans="1:2" ht="21.75" customHeight="1">
      <c r="A98" s="309" t="s">
        <v>249</v>
      </c>
      <c r="B98" s="305">
        <v>0</v>
      </c>
    </row>
    <row r="99" spans="1:2" ht="21.75" customHeight="1">
      <c r="A99" s="309" t="s">
        <v>250</v>
      </c>
      <c r="B99" s="305">
        <v>0</v>
      </c>
    </row>
    <row r="100" spans="1:2" ht="21.75" customHeight="1">
      <c r="A100" s="309" t="s">
        <v>251</v>
      </c>
      <c r="B100" s="305">
        <v>0</v>
      </c>
    </row>
    <row r="101" spans="1:2" ht="21.75" customHeight="1">
      <c r="A101" s="309" t="s">
        <v>203</v>
      </c>
      <c r="B101" s="305">
        <v>0</v>
      </c>
    </row>
    <row r="102" spans="1:2" ht="21.75" customHeight="1">
      <c r="A102" s="309" t="s">
        <v>252</v>
      </c>
      <c r="B102" s="305">
        <v>0</v>
      </c>
    </row>
    <row r="103" spans="1:2" ht="21.75" customHeight="1">
      <c r="A103" s="308" t="s">
        <v>253</v>
      </c>
      <c r="B103" s="305">
        <f>SUM(B104:B111)</f>
        <v>3959</v>
      </c>
    </row>
    <row r="104" spans="1:2" ht="21.75" customHeight="1">
      <c r="A104" s="309" t="s">
        <v>194</v>
      </c>
      <c r="B104" s="305">
        <v>2953</v>
      </c>
    </row>
    <row r="105" spans="1:2" ht="21.75" customHeight="1">
      <c r="A105" s="309" t="s">
        <v>195</v>
      </c>
      <c r="B105" s="305">
        <v>790</v>
      </c>
    </row>
    <row r="106" spans="1:2" ht="21.75" customHeight="1">
      <c r="A106" s="309" t="s">
        <v>196</v>
      </c>
      <c r="B106" s="305">
        <v>0</v>
      </c>
    </row>
    <row r="107" spans="1:2" ht="21.75" customHeight="1">
      <c r="A107" s="309" t="s">
        <v>254</v>
      </c>
      <c r="B107" s="305">
        <v>0</v>
      </c>
    </row>
    <row r="108" spans="1:2" ht="21.75" customHeight="1">
      <c r="A108" s="309" t="s">
        <v>255</v>
      </c>
      <c r="B108" s="305">
        <v>0</v>
      </c>
    </row>
    <row r="109" spans="1:2" ht="21.75" customHeight="1">
      <c r="A109" s="309" t="s">
        <v>256</v>
      </c>
      <c r="B109" s="305">
        <v>0</v>
      </c>
    </row>
    <row r="110" spans="1:2" ht="21.75" customHeight="1">
      <c r="A110" s="309" t="s">
        <v>203</v>
      </c>
      <c r="B110" s="305">
        <v>216</v>
      </c>
    </row>
    <row r="111" spans="1:2" ht="21.75" customHeight="1">
      <c r="A111" s="309" t="s">
        <v>257</v>
      </c>
      <c r="B111" s="305"/>
    </row>
    <row r="112" spans="1:2" ht="21.75" customHeight="1">
      <c r="A112" s="308" t="s">
        <v>258</v>
      </c>
      <c r="B112" s="305">
        <f>SUM(B113:B122)</f>
        <v>1600</v>
      </c>
    </row>
    <row r="113" spans="1:2" ht="21.75" customHeight="1">
      <c r="A113" s="309" t="s">
        <v>194</v>
      </c>
      <c r="B113" s="305">
        <v>523</v>
      </c>
    </row>
    <row r="114" spans="1:2" ht="21.75" customHeight="1">
      <c r="A114" s="309" t="s">
        <v>195</v>
      </c>
      <c r="B114" s="305">
        <v>78</v>
      </c>
    </row>
    <row r="115" spans="1:2" ht="21.75" customHeight="1">
      <c r="A115" s="309" t="s">
        <v>196</v>
      </c>
      <c r="B115" s="305">
        <v>0</v>
      </c>
    </row>
    <row r="116" spans="1:2" ht="21.75" customHeight="1">
      <c r="A116" s="309" t="s">
        <v>259</v>
      </c>
      <c r="B116" s="305">
        <v>0</v>
      </c>
    </row>
    <row r="117" spans="1:2" ht="21.75" customHeight="1">
      <c r="A117" s="309" t="s">
        <v>260</v>
      </c>
      <c r="B117" s="305">
        <v>0</v>
      </c>
    </row>
    <row r="118" spans="1:2" ht="21.75" customHeight="1">
      <c r="A118" s="309" t="s">
        <v>261</v>
      </c>
      <c r="B118" s="305">
        <v>0</v>
      </c>
    </row>
    <row r="119" spans="1:2" ht="21.75" customHeight="1">
      <c r="A119" s="309" t="s">
        <v>262</v>
      </c>
      <c r="B119" s="305">
        <v>0</v>
      </c>
    </row>
    <row r="120" spans="1:2" ht="21.75" customHeight="1">
      <c r="A120" s="309" t="s">
        <v>263</v>
      </c>
      <c r="B120" s="305">
        <v>445</v>
      </c>
    </row>
    <row r="121" spans="1:2" ht="21.75" customHeight="1">
      <c r="A121" s="309" t="s">
        <v>203</v>
      </c>
      <c r="B121" s="305">
        <v>328</v>
      </c>
    </row>
    <row r="122" spans="1:2" ht="21.75" customHeight="1">
      <c r="A122" s="309" t="s">
        <v>264</v>
      </c>
      <c r="B122" s="305">
        <v>226</v>
      </c>
    </row>
    <row r="123" spans="1:2" ht="21.75" customHeight="1">
      <c r="A123" s="308" t="s">
        <v>265</v>
      </c>
      <c r="B123" s="305">
        <f>SUM(B124:B134)</f>
        <v>0</v>
      </c>
    </row>
    <row r="124" spans="1:2" ht="21.75" customHeight="1">
      <c r="A124" s="309" t="s">
        <v>194</v>
      </c>
      <c r="B124" s="305">
        <v>0</v>
      </c>
    </row>
    <row r="125" spans="1:2" ht="21.75" customHeight="1">
      <c r="A125" s="309" t="s">
        <v>195</v>
      </c>
      <c r="B125" s="305">
        <v>0</v>
      </c>
    </row>
    <row r="126" spans="1:2" ht="21.75" customHeight="1">
      <c r="A126" s="309" t="s">
        <v>196</v>
      </c>
      <c r="B126" s="305">
        <v>0</v>
      </c>
    </row>
    <row r="127" spans="1:2" ht="21.75" customHeight="1">
      <c r="A127" s="309" t="s">
        <v>266</v>
      </c>
      <c r="B127" s="305">
        <v>0</v>
      </c>
    </row>
    <row r="128" spans="1:2" ht="21.75" customHeight="1">
      <c r="A128" s="309" t="s">
        <v>267</v>
      </c>
      <c r="B128" s="305">
        <v>0</v>
      </c>
    </row>
    <row r="129" spans="1:2" ht="21.75" customHeight="1">
      <c r="A129" s="309" t="s">
        <v>268</v>
      </c>
      <c r="B129" s="305">
        <v>0</v>
      </c>
    </row>
    <row r="130" spans="1:2" ht="21.75" customHeight="1">
      <c r="A130" s="309" t="s">
        <v>269</v>
      </c>
      <c r="B130" s="305">
        <v>0</v>
      </c>
    </row>
    <row r="131" spans="1:2" ht="21.75" customHeight="1">
      <c r="A131" s="309" t="s">
        <v>270</v>
      </c>
      <c r="B131" s="305">
        <v>0</v>
      </c>
    </row>
    <row r="132" spans="1:2" ht="21.75" customHeight="1">
      <c r="A132" s="309" t="s">
        <v>271</v>
      </c>
      <c r="B132" s="305">
        <v>0</v>
      </c>
    </row>
    <row r="133" spans="1:2" ht="21.75" customHeight="1">
      <c r="A133" s="309" t="s">
        <v>203</v>
      </c>
      <c r="B133" s="305">
        <v>0</v>
      </c>
    </row>
    <row r="134" spans="1:2" ht="21.75" customHeight="1">
      <c r="A134" s="309" t="s">
        <v>272</v>
      </c>
      <c r="B134" s="305">
        <v>0</v>
      </c>
    </row>
    <row r="135" spans="1:2" ht="21.75" customHeight="1">
      <c r="A135" s="308" t="s">
        <v>273</v>
      </c>
      <c r="B135" s="305">
        <f>SUM(B136:B141)</f>
        <v>0</v>
      </c>
    </row>
    <row r="136" spans="1:2" ht="21.75" customHeight="1">
      <c r="A136" s="309" t="s">
        <v>194</v>
      </c>
      <c r="B136" s="305">
        <v>0</v>
      </c>
    </row>
    <row r="137" spans="1:2" ht="21.75" customHeight="1">
      <c r="A137" s="309" t="s">
        <v>195</v>
      </c>
      <c r="B137" s="305">
        <v>0</v>
      </c>
    </row>
    <row r="138" spans="1:2" ht="21.75" customHeight="1">
      <c r="A138" s="309" t="s">
        <v>196</v>
      </c>
      <c r="B138" s="305">
        <v>0</v>
      </c>
    </row>
    <row r="139" spans="1:2" ht="21.75" customHeight="1">
      <c r="A139" s="309" t="s">
        <v>274</v>
      </c>
      <c r="B139" s="305">
        <v>0</v>
      </c>
    </row>
    <row r="140" spans="1:2" ht="21.75" customHeight="1">
      <c r="A140" s="309" t="s">
        <v>203</v>
      </c>
      <c r="B140" s="305">
        <v>0</v>
      </c>
    </row>
    <row r="141" spans="1:2" ht="21.75" customHeight="1">
      <c r="A141" s="309" t="s">
        <v>275</v>
      </c>
      <c r="B141" s="305">
        <v>0</v>
      </c>
    </row>
    <row r="142" spans="1:2" ht="21.75" customHeight="1">
      <c r="A142" s="308" t="s">
        <v>276</v>
      </c>
      <c r="B142" s="305">
        <f>SUM(B143:B149)</f>
        <v>97</v>
      </c>
    </row>
    <row r="143" spans="1:2" ht="21.75" customHeight="1">
      <c r="A143" s="309" t="s">
        <v>194</v>
      </c>
      <c r="B143" s="305">
        <v>73</v>
      </c>
    </row>
    <row r="144" spans="1:2" ht="21.75" customHeight="1">
      <c r="A144" s="309" t="s">
        <v>195</v>
      </c>
      <c r="B144" s="305">
        <v>24</v>
      </c>
    </row>
    <row r="145" spans="1:2" ht="21.75" customHeight="1">
      <c r="A145" s="309" t="s">
        <v>196</v>
      </c>
      <c r="B145" s="305">
        <v>0</v>
      </c>
    </row>
    <row r="146" spans="1:2" ht="21.75" customHeight="1">
      <c r="A146" s="309" t="s">
        <v>277</v>
      </c>
      <c r="B146" s="305">
        <v>0</v>
      </c>
    </row>
    <row r="147" spans="1:2" ht="21.75" customHeight="1">
      <c r="A147" s="309" t="s">
        <v>278</v>
      </c>
      <c r="B147" s="305">
        <v>0</v>
      </c>
    </row>
    <row r="148" spans="1:2" ht="21.75" customHeight="1">
      <c r="A148" s="309" t="s">
        <v>203</v>
      </c>
      <c r="B148" s="305">
        <v>0</v>
      </c>
    </row>
    <row r="149" spans="1:2" ht="21.75" customHeight="1">
      <c r="A149" s="309" t="s">
        <v>279</v>
      </c>
      <c r="B149" s="305">
        <v>0</v>
      </c>
    </row>
    <row r="150" spans="1:2" ht="21.75" customHeight="1">
      <c r="A150" s="308" t="s">
        <v>280</v>
      </c>
      <c r="B150" s="305">
        <f>SUM(B151:B155)</f>
        <v>292</v>
      </c>
    </row>
    <row r="151" spans="1:2" ht="21.75" customHeight="1">
      <c r="A151" s="309" t="s">
        <v>194</v>
      </c>
      <c r="B151" s="305">
        <v>264</v>
      </c>
    </row>
    <row r="152" spans="1:2" ht="21.75" customHeight="1">
      <c r="A152" s="309" t="s">
        <v>195</v>
      </c>
      <c r="B152" s="305">
        <v>25</v>
      </c>
    </row>
    <row r="153" spans="1:2" ht="21.75" customHeight="1">
      <c r="A153" s="309" t="s">
        <v>196</v>
      </c>
      <c r="B153" s="305">
        <v>0</v>
      </c>
    </row>
    <row r="154" spans="1:2" ht="21.75" customHeight="1">
      <c r="A154" s="309" t="s">
        <v>281</v>
      </c>
      <c r="B154" s="305">
        <v>0</v>
      </c>
    </row>
    <row r="155" spans="1:2" ht="21.75" customHeight="1">
      <c r="A155" s="309" t="s">
        <v>282</v>
      </c>
      <c r="B155" s="305">
        <v>3</v>
      </c>
    </row>
    <row r="156" spans="1:2" ht="21.75" customHeight="1">
      <c r="A156" s="308" t="s">
        <v>283</v>
      </c>
      <c r="B156" s="305">
        <f>SUM(B157:B162)</f>
        <v>302</v>
      </c>
    </row>
    <row r="157" spans="1:2" ht="21.75" customHeight="1">
      <c r="A157" s="309" t="s">
        <v>194</v>
      </c>
      <c r="B157" s="305">
        <v>209</v>
      </c>
    </row>
    <row r="158" spans="1:2" ht="21.75" customHeight="1">
      <c r="A158" s="309" t="s">
        <v>195</v>
      </c>
      <c r="B158" s="305">
        <v>93</v>
      </c>
    </row>
    <row r="159" spans="1:2" ht="21.75" customHeight="1">
      <c r="A159" s="309" t="s">
        <v>196</v>
      </c>
      <c r="B159" s="305">
        <v>0</v>
      </c>
    </row>
    <row r="160" spans="1:2" ht="21.75" customHeight="1">
      <c r="A160" s="309" t="s">
        <v>208</v>
      </c>
      <c r="B160" s="305">
        <v>0</v>
      </c>
    </row>
    <row r="161" spans="1:2" ht="21.75" customHeight="1">
      <c r="A161" s="309" t="s">
        <v>203</v>
      </c>
      <c r="B161" s="305">
        <v>0</v>
      </c>
    </row>
    <row r="162" spans="1:2" ht="21.75" customHeight="1">
      <c r="A162" s="309" t="s">
        <v>284</v>
      </c>
      <c r="B162" s="305">
        <v>0</v>
      </c>
    </row>
    <row r="163" spans="1:2" ht="21.75" customHeight="1">
      <c r="A163" s="308" t="s">
        <v>285</v>
      </c>
      <c r="B163" s="305">
        <f>SUM(B164:B169)</f>
        <v>1152</v>
      </c>
    </row>
    <row r="164" spans="1:2" ht="21.75" customHeight="1">
      <c r="A164" s="309" t="s">
        <v>194</v>
      </c>
      <c r="B164" s="305">
        <v>540</v>
      </c>
    </row>
    <row r="165" spans="1:2" ht="21.75" customHeight="1">
      <c r="A165" s="309" t="s">
        <v>195</v>
      </c>
      <c r="B165" s="305">
        <v>46</v>
      </c>
    </row>
    <row r="166" spans="1:2" ht="21.75" customHeight="1">
      <c r="A166" s="309" t="s">
        <v>196</v>
      </c>
      <c r="B166" s="305">
        <v>0</v>
      </c>
    </row>
    <row r="167" spans="1:2" ht="21.75" customHeight="1">
      <c r="A167" s="309" t="s">
        <v>286</v>
      </c>
      <c r="B167" s="305">
        <v>0</v>
      </c>
    </row>
    <row r="168" spans="1:2" ht="21.75" customHeight="1">
      <c r="A168" s="309" t="s">
        <v>203</v>
      </c>
      <c r="B168" s="305">
        <v>194</v>
      </c>
    </row>
    <row r="169" spans="1:2" ht="21.75" customHeight="1">
      <c r="A169" s="309" t="s">
        <v>287</v>
      </c>
      <c r="B169" s="305">
        <v>372</v>
      </c>
    </row>
    <row r="170" spans="1:2" ht="21.75" customHeight="1">
      <c r="A170" s="308" t="s">
        <v>288</v>
      </c>
      <c r="B170" s="305">
        <f>SUM(B171:B176)</f>
        <v>2847</v>
      </c>
    </row>
    <row r="171" spans="1:2" ht="21.75" customHeight="1">
      <c r="A171" s="309" t="s">
        <v>194</v>
      </c>
      <c r="B171" s="305">
        <v>1359</v>
      </c>
    </row>
    <row r="172" spans="1:2" ht="21.75" customHeight="1">
      <c r="A172" s="309" t="s">
        <v>195</v>
      </c>
      <c r="B172" s="305">
        <v>595</v>
      </c>
    </row>
    <row r="173" spans="1:2" ht="21.75" customHeight="1">
      <c r="A173" s="309" t="s">
        <v>196</v>
      </c>
      <c r="B173" s="305">
        <v>0</v>
      </c>
    </row>
    <row r="174" spans="1:2" ht="21.75" customHeight="1">
      <c r="A174" s="309" t="s">
        <v>289</v>
      </c>
      <c r="B174" s="305">
        <v>0</v>
      </c>
    </row>
    <row r="175" spans="1:2" ht="21.75" customHeight="1">
      <c r="A175" s="309" t="s">
        <v>203</v>
      </c>
      <c r="B175" s="305">
        <v>108</v>
      </c>
    </row>
    <row r="176" spans="1:2" ht="21.75" customHeight="1">
      <c r="A176" s="309" t="s">
        <v>290</v>
      </c>
      <c r="B176" s="305">
        <v>785</v>
      </c>
    </row>
    <row r="177" spans="1:2" ht="21.75" customHeight="1">
      <c r="A177" s="308" t="s">
        <v>291</v>
      </c>
      <c r="B177" s="305">
        <f>SUM(B178:B183)</f>
        <v>1555</v>
      </c>
    </row>
    <row r="178" spans="1:2" ht="21.75" customHeight="1">
      <c r="A178" s="309" t="s">
        <v>194</v>
      </c>
      <c r="B178" s="305">
        <v>622</v>
      </c>
    </row>
    <row r="179" spans="1:2" ht="21.75" customHeight="1">
      <c r="A179" s="309" t="s">
        <v>195</v>
      </c>
      <c r="B179" s="305">
        <v>570</v>
      </c>
    </row>
    <row r="180" spans="1:2" ht="21.75" customHeight="1">
      <c r="A180" s="309" t="s">
        <v>196</v>
      </c>
      <c r="B180" s="305">
        <v>0</v>
      </c>
    </row>
    <row r="181" spans="1:2" ht="21.75" customHeight="1">
      <c r="A181" s="309" t="s">
        <v>292</v>
      </c>
      <c r="B181" s="305">
        <v>0</v>
      </c>
    </row>
    <row r="182" spans="1:2" ht="21.75" customHeight="1">
      <c r="A182" s="309" t="s">
        <v>203</v>
      </c>
      <c r="B182" s="305">
        <v>268</v>
      </c>
    </row>
    <row r="183" spans="1:2" ht="21.75" customHeight="1">
      <c r="A183" s="309" t="s">
        <v>293</v>
      </c>
      <c r="B183" s="305">
        <v>95</v>
      </c>
    </row>
    <row r="184" spans="1:2" ht="21.75" customHeight="1">
      <c r="A184" s="308" t="s">
        <v>294</v>
      </c>
      <c r="B184" s="305">
        <f>SUM(B185:B190)</f>
        <v>1589</v>
      </c>
    </row>
    <row r="185" spans="1:2" ht="21.75" customHeight="1">
      <c r="A185" s="309" t="s">
        <v>194</v>
      </c>
      <c r="B185" s="305">
        <v>405</v>
      </c>
    </row>
    <row r="186" spans="1:2" ht="21.75" customHeight="1">
      <c r="A186" s="309" t="s">
        <v>195</v>
      </c>
      <c r="B186" s="305">
        <v>828</v>
      </c>
    </row>
    <row r="187" spans="1:2" ht="21.75" customHeight="1">
      <c r="A187" s="309" t="s">
        <v>196</v>
      </c>
      <c r="B187" s="305">
        <v>0</v>
      </c>
    </row>
    <row r="188" spans="1:2" ht="21.75" customHeight="1">
      <c r="A188" s="309" t="s">
        <v>295</v>
      </c>
      <c r="B188" s="305">
        <v>0</v>
      </c>
    </row>
    <row r="189" spans="1:2" ht="21.75" customHeight="1">
      <c r="A189" s="309" t="s">
        <v>203</v>
      </c>
      <c r="B189" s="305">
        <v>262</v>
      </c>
    </row>
    <row r="190" spans="1:2" ht="21.75" customHeight="1">
      <c r="A190" s="309" t="s">
        <v>296</v>
      </c>
      <c r="B190" s="305">
        <v>94</v>
      </c>
    </row>
    <row r="191" spans="1:2" ht="21.75" customHeight="1">
      <c r="A191" s="308" t="s">
        <v>297</v>
      </c>
      <c r="B191" s="305">
        <f>SUM(B192:B198)</f>
        <v>677</v>
      </c>
    </row>
    <row r="192" spans="1:2" ht="21.75" customHeight="1">
      <c r="A192" s="309" t="s">
        <v>194</v>
      </c>
      <c r="B192" s="305">
        <v>257</v>
      </c>
    </row>
    <row r="193" spans="1:2" ht="21.75" customHeight="1">
      <c r="A193" s="309" t="s">
        <v>195</v>
      </c>
      <c r="B193" s="305">
        <v>152</v>
      </c>
    </row>
    <row r="194" spans="1:2" ht="21.75" customHeight="1">
      <c r="A194" s="309" t="s">
        <v>196</v>
      </c>
      <c r="B194" s="305">
        <v>0</v>
      </c>
    </row>
    <row r="195" spans="1:2" ht="21.75" customHeight="1">
      <c r="A195" s="309" t="s">
        <v>298</v>
      </c>
      <c r="B195" s="305">
        <v>87</v>
      </c>
    </row>
    <row r="196" spans="1:2" ht="21.75" customHeight="1">
      <c r="A196" s="309" t="s">
        <v>299</v>
      </c>
      <c r="B196" s="305">
        <v>0</v>
      </c>
    </row>
    <row r="197" spans="1:2" ht="21.75" customHeight="1">
      <c r="A197" s="309" t="s">
        <v>203</v>
      </c>
      <c r="B197" s="305">
        <v>181</v>
      </c>
    </row>
    <row r="198" spans="1:2" ht="21.75" customHeight="1">
      <c r="A198" s="309" t="s">
        <v>300</v>
      </c>
      <c r="B198" s="305">
        <v>0</v>
      </c>
    </row>
    <row r="199" spans="1:2" ht="21.75" customHeight="1">
      <c r="A199" s="308" t="s">
        <v>301</v>
      </c>
      <c r="B199" s="305">
        <f>SUM(B200:B204)</f>
        <v>0</v>
      </c>
    </row>
    <row r="200" spans="1:2" ht="21.75" customHeight="1">
      <c r="A200" s="309" t="s">
        <v>194</v>
      </c>
      <c r="B200" s="305">
        <v>0</v>
      </c>
    </row>
    <row r="201" spans="1:2" ht="21.75" customHeight="1">
      <c r="A201" s="309" t="s">
        <v>195</v>
      </c>
      <c r="B201" s="305">
        <v>0</v>
      </c>
    </row>
    <row r="202" spans="1:2" ht="21.75" customHeight="1">
      <c r="A202" s="309" t="s">
        <v>196</v>
      </c>
      <c r="B202" s="305">
        <v>0</v>
      </c>
    </row>
    <row r="203" spans="1:2" ht="21.75" customHeight="1">
      <c r="A203" s="309" t="s">
        <v>203</v>
      </c>
      <c r="B203" s="305">
        <v>0</v>
      </c>
    </row>
    <row r="204" spans="1:2" ht="21.75" customHeight="1">
      <c r="A204" s="309" t="s">
        <v>302</v>
      </c>
      <c r="B204" s="305">
        <v>0</v>
      </c>
    </row>
    <row r="205" spans="1:2" ht="21.75" customHeight="1">
      <c r="A205" s="308" t="s">
        <v>303</v>
      </c>
      <c r="B205" s="305">
        <f>SUM(B206:B210)</f>
        <v>0</v>
      </c>
    </row>
    <row r="206" spans="1:2" ht="21.75" customHeight="1">
      <c r="A206" s="309" t="s">
        <v>194</v>
      </c>
      <c r="B206" s="305">
        <v>0</v>
      </c>
    </row>
    <row r="207" spans="1:2" ht="21.75" customHeight="1">
      <c r="A207" s="309" t="s">
        <v>195</v>
      </c>
      <c r="B207" s="305">
        <v>0</v>
      </c>
    </row>
    <row r="208" spans="1:2" ht="21.75" customHeight="1">
      <c r="A208" s="309" t="s">
        <v>196</v>
      </c>
      <c r="B208" s="305">
        <v>0</v>
      </c>
    </row>
    <row r="209" spans="1:2" ht="21.75" customHeight="1">
      <c r="A209" s="309" t="s">
        <v>203</v>
      </c>
      <c r="B209" s="305">
        <v>0</v>
      </c>
    </row>
    <row r="210" spans="1:2" ht="21.75" customHeight="1">
      <c r="A210" s="309" t="s">
        <v>304</v>
      </c>
      <c r="B210" s="305">
        <v>0</v>
      </c>
    </row>
    <row r="211" spans="1:2" ht="21.75" customHeight="1">
      <c r="A211" s="308" t="s">
        <v>305</v>
      </c>
      <c r="B211" s="305">
        <f>SUM(B212:B217)</f>
        <v>0</v>
      </c>
    </row>
    <row r="212" spans="1:2" ht="21.75" customHeight="1">
      <c r="A212" s="309" t="s">
        <v>194</v>
      </c>
      <c r="B212" s="305">
        <v>0</v>
      </c>
    </row>
    <row r="213" spans="1:2" ht="21.75" customHeight="1">
      <c r="A213" s="309" t="s">
        <v>195</v>
      </c>
      <c r="B213" s="305">
        <v>0</v>
      </c>
    </row>
    <row r="214" spans="1:2" ht="21.75" customHeight="1">
      <c r="A214" s="309" t="s">
        <v>196</v>
      </c>
      <c r="B214" s="305">
        <v>0</v>
      </c>
    </row>
    <row r="215" spans="1:2" ht="21.75" customHeight="1">
      <c r="A215" s="309" t="s">
        <v>306</v>
      </c>
      <c r="B215" s="305">
        <v>0</v>
      </c>
    </row>
    <row r="216" spans="1:2" ht="21.75" customHeight="1">
      <c r="A216" s="309" t="s">
        <v>203</v>
      </c>
      <c r="B216" s="305">
        <v>0</v>
      </c>
    </row>
    <row r="217" spans="1:2" ht="21.75" customHeight="1">
      <c r="A217" s="309" t="s">
        <v>307</v>
      </c>
      <c r="B217" s="305">
        <v>0</v>
      </c>
    </row>
    <row r="218" spans="1:2" ht="21.75" customHeight="1">
      <c r="A218" s="308" t="s">
        <v>308</v>
      </c>
      <c r="B218" s="305">
        <f>SUM(B219:B232)</f>
        <v>3894</v>
      </c>
    </row>
    <row r="219" spans="1:2" ht="21.75" customHeight="1">
      <c r="A219" s="309" t="s">
        <v>194</v>
      </c>
      <c r="B219" s="305">
        <v>3382</v>
      </c>
    </row>
    <row r="220" spans="1:2" ht="21.75" customHeight="1">
      <c r="A220" s="309" t="s">
        <v>195</v>
      </c>
      <c r="B220" s="305">
        <v>301</v>
      </c>
    </row>
    <row r="221" spans="1:2" ht="21.75" customHeight="1">
      <c r="A221" s="309" t="s">
        <v>196</v>
      </c>
      <c r="B221" s="305">
        <v>0</v>
      </c>
    </row>
    <row r="222" spans="1:2" ht="21.75" customHeight="1">
      <c r="A222" s="309" t="s">
        <v>309</v>
      </c>
      <c r="B222" s="305">
        <v>0</v>
      </c>
    </row>
    <row r="223" spans="1:2" ht="21.75" customHeight="1">
      <c r="A223" s="309" t="s">
        <v>310</v>
      </c>
      <c r="B223" s="305">
        <v>0</v>
      </c>
    </row>
    <row r="224" spans="1:2" ht="21.75" customHeight="1">
      <c r="A224" s="309" t="s">
        <v>235</v>
      </c>
      <c r="B224" s="305">
        <v>0</v>
      </c>
    </row>
    <row r="225" spans="1:2" ht="21.75" customHeight="1">
      <c r="A225" s="309" t="s">
        <v>311</v>
      </c>
      <c r="B225" s="305">
        <v>0</v>
      </c>
    </row>
    <row r="226" spans="1:2" ht="21.75" customHeight="1">
      <c r="A226" s="309" t="s">
        <v>312</v>
      </c>
      <c r="B226" s="305">
        <v>16</v>
      </c>
    </row>
    <row r="227" spans="1:2" ht="21.75" customHeight="1">
      <c r="A227" s="309" t="s">
        <v>313</v>
      </c>
      <c r="B227" s="305">
        <v>0</v>
      </c>
    </row>
    <row r="228" spans="1:2" ht="21.75" customHeight="1">
      <c r="A228" s="309" t="s">
        <v>314</v>
      </c>
      <c r="B228" s="305">
        <v>5</v>
      </c>
    </row>
    <row r="229" spans="1:2" ht="21.75" customHeight="1">
      <c r="A229" s="309" t="s">
        <v>315</v>
      </c>
      <c r="B229" s="305">
        <v>0</v>
      </c>
    </row>
    <row r="230" spans="1:2" ht="21.75" customHeight="1">
      <c r="A230" s="309" t="s">
        <v>316</v>
      </c>
      <c r="B230" s="305">
        <v>20</v>
      </c>
    </row>
    <row r="231" spans="1:2" ht="21.75" customHeight="1">
      <c r="A231" s="309" t="s">
        <v>203</v>
      </c>
      <c r="B231" s="305">
        <v>62</v>
      </c>
    </row>
    <row r="232" spans="1:2" ht="21.75" customHeight="1">
      <c r="A232" s="309" t="s">
        <v>317</v>
      </c>
      <c r="B232" s="305">
        <v>108</v>
      </c>
    </row>
    <row r="233" spans="1:2" ht="21.75" customHeight="1">
      <c r="A233" s="308" t="s">
        <v>318</v>
      </c>
      <c r="B233" s="305">
        <f>SUM(B234:B235)</f>
        <v>692</v>
      </c>
    </row>
    <row r="234" spans="1:2" ht="21.75" customHeight="1">
      <c r="A234" s="309" t="s">
        <v>319</v>
      </c>
      <c r="B234" s="305">
        <v>0</v>
      </c>
    </row>
    <row r="235" spans="1:2" ht="21.75" customHeight="1">
      <c r="A235" s="309" t="s">
        <v>320</v>
      </c>
      <c r="B235" s="305">
        <v>692</v>
      </c>
    </row>
    <row r="236" spans="1:2" ht="21.75" customHeight="1">
      <c r="A236" s="308" t="s">
        <v>321</v>
      </c>
      <c r="B236" s="305">
        <f>SUM(B237,B244,B247,B250,B256,B261,B263,B268,B274)</f>
        <v>0</v>
      </c>
    </row>
    <row r="237" spans="1:2" ht="21.75" customHeight="1">
      <c r="A237" s="308" t="s">
        <v>322</v>
      </c>
      <c r="B237" s="305">
        <f>SUM(B238:B243)</f>
        <v>0</v>
      </c>
    </row>
    <row r="238" spans="1:2" ht="21.75" customHeight="1">
      <c r="A238" s="309" t="s">
        <v>194</v>
      </c>
      <c r="B238" s="305">
        <v>0</v>
      </c>
    </row>
    <row r="239" spans="1:2" ht="21.75" customHeight="1">
      <c r="A239" s="309" t="s">
        <v>195</v>
      </c>
      <c r="B239" s="305">
        <v>0</v>
      </c>
    </row>
    <row r="240" spans="1:2" ht="21.75" customHeight="1">
      <c r="A240" s="309" t="s">
        <v>196</v>
      </c>
      <c r="B240" s="305">
        <v>0</v>
      </c>
    </row>
    <row r="241" spans="1:2" ht="21.75" customHeight="1">
      <c r="A241" s="309" t="s">
        <v>289</v>
      </c>
      <c r="B241" s="305">
        <v>0</v>
      </c>
    </row>
    <row r="242" spans="1:2" ht="21.75" customHeight="1">
      <c r="A242" s="309" t="s">
        <v>203</v>
      </c>
      <c r="B242" s="305">
        <v>0</v>
      </c>
    </row>
    <row r="243" spans="1:2" ht="21.75" customHeight="1">
      <c r="A243" s="309" t="s">
        <v>323</v>
      </c>
      <c r="B243" s="305">
        <v>0</v>
      </c>
    </row>
    <row r="244" spans="1:2" ht="21.75" customHeight="1">
      <c r="A244" s="308" t="s">
        <v>324</v>
      </c>
      <c r="B244" s="305">
        <f>SUM(B245:B246)</f>
        <v>0</v>
      </c>
    </row>
    <row r="245" spans="1:2" ht="21.75" customHeight="1">
      <c r="A245" s="309" t="s">
        <v>325</v>
      </c>
      <c r="B245" s="305">
        <v>0</v>
      </c>
    </row>
    <row r="246" spans="1:2" ht="21.75" customHeight="1">
      <c r="A246" s="309" t="s">
        <v>326</v>
      </c>
      <c r="B246" s="305">
        <v>0</v>
      </c>
    </row>
    <row r="247" spans="1:2" ht="21.75" customHeight="1">
      <c r="A247" s="308" t="s">
        <v>327</v>
      </c>
      <c r="B247" s="305">
        <f>SUM(B248:B249)</f>
        <v>0</v>
      </c>
    </row>
    <row r="248" spans="1:2" ht="21.75" customHeight="1">
      <c r="A248" s="309" t="s">
        <v>328</v>
      </c>
      <c r="B248" s="305">
        <v>0</v>
      </c>
    </row>
    <row r="249" spans="1:2" ht="21.75" customHeight="1">
      <c r="A249" s="309" t="s">
        <v>329</v>
      </c>
      <c r="B249" s="305">
        <v>0</v>
      </c>
    </row>
    <row r="250" spans="1:2" ht="21.75" customHeight="1">
      <c r="A250" s="308" t="s">
        <v>330</v>
      </c>
      <c r="B250" s="305">
        <f>SUM(B251:B255)</f>
        <v>0</v>
      </c>
    </row>
    <row r="251" spans="1:2" ht="21.75" customHeight="1">
      <c r="A251" s="309" t="s">
        <v>331</v>
      </c>
      <c r="B251" s="305">
        <v>0</v>
      </c>
    </row>
    <row r="252" spans="1:2" ht="21.75" customHeight="1">
      <c r="A252" s="309" t="s">
        <v>332</v>
      </c>
      <c r="B252" s="305">
        <v>0</v>
      </c>
    </row>
    <row r="253" spans="1:2" ht="21.75" customHeight="1">
      <c r="A253" s="309" t="s">
        <v>333</v>
      </c>
      <c r="B253" s="305">
        <v>0</v>
      </c>
    </row>
    <row r="254" spans="1:2" ht="21.75" customHeight="1">
      <c r="A254" s="309" t="s">
        <v>334</v>
      </c>
      <c r="B254" s="305">
        <v>0</v>
      </c>
    </row>
    <row r="255" spans="1:2" ht="21.75" customHeight="1">
      <c r="A255" s="309" t="s">
        <v>335</v>
      </c>
      <c r="B255" s="305">
        <v>0</v>
      </c>
    </row>
    <row r="256" spans="1:2" ht="21.75" customHeight="1">
      <c r="A256" s="308" t="s">
        <v>336</v>
      </c>
      <c r="B256" s="305">
        <f>SUM(B257:B260)</f>
        <v>0</v>
      </c>
    </row>
    <row r="257" spans="1:2" ht="21.75" customHeight="1">
      <c r="A257" s="309" t="s">
        <v>337</v>
      </c>
      <c r="B257" s="305">
        <v>0</v>
      </c>
    </row>
    <row r="258" spans="1:2" ht="21.75" customHeight="1">
      <c r="A258" s="309" t="s">
        <v>338</v>
      </c>
      <c r="B258" s="305">
        <v>0</v>
      </c>
    </row>
    <row r="259" spans="1:2" ht="21.75" customHeight="1">
      <c r="A259" s="309" t="s">
        <v>339</v>
      </c>
      <c r="B259" s="305">
        <v>0</v>
      </c>
    </row>
    <row r="260" spans="1:2" ht="21.75" customHeight="1">
      <c r="A260" s="309" t="s">
        <v>340</v>
      </c>
      <c r="B260" s="305">
        <v>0</v>
      </c>
    </row>
    <row r="261" spans="1:2" ht="21.75" customHeight="1">
      <c r="A261" s="308" t="s">
        <v>341</v>
      </c>
      <c r="B261" s="305">
        <f>B262</f>
        <v>0</v>
      </c>
    </row>
    <row r="262" spans="1:2" ht="21.75" customHeight="1">
      <c r="A262" s="309" t="s">
        <v>342</v>
      </c>
      <c r="B262" s="305">
        <v>0</v>
      </c>
    </row>
    <row r="263" spans="1:2" ht="21.75" customHeight="1">
      <c r="A263" s="308" t="s">
        <v>343</v>
      </c>
      <c r="B263" s="305">
        <f>SUM(B264:B267)</f>
        <v>0</v>
      </c>
    </row>
    <row r="264" spans="1:2" ht="21.75" customHeight="1">
      <c r="A264" s="309" t="s">
        <v>344</v>
      </c>
      <c r="B264" s="305">
        <v>0</v>
      </c>
    </row>
    <row r="265" spans="1:2" ht="21.75" customHeight="1">
      <c r="A265" s="309" t="s">
        <v>345</v>
      </c>
      <c r="B265" s="305">
        <v>0</v>
      </c>
    </row>
    <row r="266" spans="1:2" ht="21.75" customHeight="1">
      <c r="A266" s="309" t="s">
        <v>346</v>
      </c>
      <c r="B266" s="305">
        <v>0</v>
      </c>
    </row>
    <row r="267" spans="1:2" ht="21.75" customHeight="1">
      <c r="A267" s="309" t="s">
        <v>347</v>
      </c>
      <c r="B267" s="305">
        <v>0</v>
      </c>
    </row>
    <row r="268" spans="1:2" ht="21.75" customHeight="1">
      <c r="A268" s="308" t="s">
        <v>348</v>
      </c>
      <c r="B268" s="305">
        <f>SUM(B269:B273)</f>
        <v>0</v>
      </c>
    </row>
    <row r="269" spans="1:2" ht="21.75" customHeight="1">
      <c r="A269" s="309" t="s">
        <v>194</v>
      </c>
      <c r="B269" s="305">
        <v>0</v>
      </c>
    </row>
    <row r="270" spans="1:2" ht="21.75" customHeight="1">
      <c r="A270" s="309" t="s">
        <v>195</v>
      </c>
      <c r="B270" s="305">
        <v>0</v>
      </c>
    </row>
    <row r="271" spans="1:2" ht="21.75" customHeight="1">
      <c r="A271" s="309" t="s">
        <v>196</v>
      </c>
      <c r="B271" s="305">
        <v>0</v>
      </c>
    </row>
    <row r="272" spans="1:2" ht="21.75" customHeight="1">
      <c r="A272" s="309" t="s">
        <v>203</v>
      </c>
      <c r="B272" s="305">
        <v>0</v>
      </c>
    </row>
    <row r="273" spans="1:2" ht="21.75" customHeight="1">
      <c r="A273" s="309" t="s">
        <v>349</v>
      </c>
      <c r="B273" s="305">
        <v>0</v>
      </c>
    </row>
    <row r="274" spans="1:2" ht="21.75" customHeight="1">
      <c r="A274" s="308" t="s">
        <v>350</v>
      </c>
      <c r="B274" s="305">
        <f>B275</f>
        <v>0</v>
      </c>
    </row>
    <row r="275" spans="1:2" ht="21.75" customHeight="1">
      <c r="A275" s="309" t="s">
        <v>351</v>
      </c>
      <c r="B275" s="305">
        <v>0</v>
      </c>
    </row>
    <row r="276" spans="1:2" ht="21.75" customHeight="1">
      <c r="A276" s="308" t="s">
        <v>352</v>
      </c>
      <c r="B276" s="305">
        <v>66</v>
      </c>
    </row>
    <row r="277" spans="1:2" ht="21.75" customHeight="1">
      <c r="A277" s="308" t="s">
        <v>353</v>
      </c>
      <c r="B277" s="305">
        <f>SUM(B278:B280)</f>
        <v>0</v>
      </c>
    </row>
    <row r="278" spans="1:2" ht="21.75" customHeight="1">
      <c r="A278" s="309" t="s">
        <v>354</v>
      </c>
      <c r="B278" s="305">
        <v>0</v>
      </c>
    </row>
    <row r="279" spans="1:2" ht="21.75" customHeight="1">
      <c r="A279" s="309" t="s">
        <v>355</v>
      </c>
      <c r="B279" s="305">
        <v>0</v>
      </c>
    </row>
    <row r="280" spans="1:2" ht="21.75" customHeight="1">
      <c r="A280" s="309" t="s">
        <v>356</v>
      </c>
      <c r="B280" s="305">
        <v>0</v>
      </c>
    </row>
    <row r="281" spans="1:2" ht="21.75" customHeight="1">
      <c r="A281" s="308" t="s">
        <v>357</v>
      </c>
      <c r="B281" s="305">
        <f>B282</f>
        <v>0</v>
      </c>
    </row>
    <row r="282" spans="1:2" ht="21.75" customHeight="1">
      <c r="A282" s="309" t="s">
        <v>358</v>
      </c>
      <c r="B282" s="305">
        <v>0</v>
      </c>
    </row>
    <row r="283" spans="1:2" ht="21.75" customHeight="1">
      <c r="A283" s="308" t="s">
        <v>359</v>
      </c>
      <c r="B283" s="305">
        <f>B284</f>
        <v>0</v>
      </c>
    </row>
    <row r="284" spans="1:2" ht="21.75" customHeight="1">
      <c r="A284" s="309" t="s">
        <v>360</v>
      </c>
      <c r="B284" s="305">
        <v>0</v>
      </c>
    </row>
    <row r="285" spans="1:2" ht="21.75" customHeight="1">
      <c r="A285" s="308" t="s">
        <v>361</v>
      </c>
      <c r="B285" s="305">
        <f>SUM(B286:B292)</f>
        <v>66</v>
      </c>
    </row>
    <row r="286" spans="1:2" ht="21.75" customHeight="1">
      <c r="A286" s="309" t="s">
        <v>362</v>
      </c>
      <c r="B286" s="305">
        <v>0</v>
      </c>
    </row>
    <row r="287" spans="1:2" ht="21.75" customHeight="1">
      <c r="A287" s="309" t="s">
        <v>363</v>
      </c>
      <c r="B287" s="305">
        <v>0</v>
      </c>
    </row>
    <row r="288" spans="1:2" ht="21.75" customHeight="1">
      <c r="A288" s="309" t="s">
        <v>364</v>
      </c>
      <c r="B288" s="305">
        <v>0</v>
      </c>
    </row>
    <row r="289" spans="1:2" ht="21.75" customHeight="1">
      <c r="A289" s="309" t="s">
        <v>365</v>
      </c>
      <c r="B289" s="305">
        <v>0</v>
      </c>
    </row>
    <row r="290" spans="1:2" ht="21.75" customHeight="1">
      <c r="A290" s="309" t="s">
        <v>366</v>
      </c>
      <c r="B290" s="305">
        <v>66</v>
      </c>
    </row>
    <row r="291" spans="1:2" ht="21.75" customHeight="1">
      <c r="A291" s="309" t="s">
        <v>367</v>
      </c>
      <c r="B291" s="305">
        <v>0</v>
      </c>
    </row>
    <row r="292" spans="1:2" ht="21.75" customHeight="1">
      <c r="A292" s="309" t="s">
        <v>368</v>
      </c>
      <c r="B292" s="305">
        <v>0</v>
      </c>
    </row>
    <row r="293" spans="1:2" ht="21.75" customHeight="1">
      <c r="A293" s="308" t="s">
        <v>369</v>
      </c>
      <c r="B293" s="305">
        <f>B294</f>
        <v>0</v>
      </c>
    </row>
    <row r="294" spans="1:2" ht="21.75" customHeight="1">
      <c r="A294" s="309" t="s">
        <v>370</v>
      </c>
      <c r="B294" s="305">
        <v>0</v>
      </c>
    </row>
    <row r="295" spans="1:2" ht="21.75" customHeight="1">
      <c r="A295" s="308" t="s">
        <v>371</v>
      </c>
      <c r="B295" s="305">
        <f>SUM(B296,B299,B310,B317,B325,B334,B348,B358,B368,B376,B382)</f>
        <v>22868</v>
      </c>
    </row>
    <row r="296" spans="1:2" ht="21.75" customHeight="1">
      <c r="A296" s="308" t="s">
        <v>372</v>
      </c>
      <c r="B296" s="305">
        <f>SUM(B297:B298)</f>
        <v>0</v>
      </c>
    </row>
    <row r="297" spans="1:2" ht="21.75" customHeight="1">
      <c r="A297" s="309" t="s">
        <v>373</v>
      </c>
      <c r="B297" s="305">
        <v>0</v>
      </c>
    </row>
    <row r="298" spans="1:2" ht="21.75" customHeight="1">
      <c r="A298" s="309" t="s">
        <v>374</v>
      </c>
      <c r="B298" s="305">
        <v>0</v>
      </c>
    </row>
    <row r="299" spans="1:2" ht="21.75" customHeight="1">
      <c r="A299" s="308" t="s">
        <v>375</v>
      </c>
      <c r="B299" s="305">
        <f>SUM(B300:B309)</f>
        <v>19864</v>
      </c>
    </row>
    <row r="300" spans="1:2" ht="21.75" customHeight="1">
      <c r="A300" s="309" t="s">
        <v>194</v>
      </c>
      <c r="B300" s="305">
        <v>13539</v>
      </c>
    </row>
    <row r="301" spans="1:2" ht="21.75" customHeight="1">
      <c r="A301" s="309" t="s">
        <v>195</v>
      </c>
      <c r="B301" s="305">
        <v>4088</v>
      </c>
    </row>
    <row r="302" spans="1:2" ht="21.75" customHeight="1">
      <c r="A302" s="309" t="s">
        <v>196</v>
      </c>
      <c r="B302" s="305">
        <v>0</v>
      </c>
    </row>
    <row r="303" spans="1:2" ht="21.75" customHeight="1">
      <c r="A303" s="309" t="s">
        <v>235</v>
      </c>
      <c r="B303" s="305">
        <v>199</v>
      </c>
    </row>
    <row r="304" spans="1:2" ht="21.75" customHeight="1">
      <c r="A304" s="309" t="s">
        <v>376</v>
      </c>
      <c r="B304" s="305">
        <v>2033</v>
      </c>
    </row>
    <row r="305" spans="1:2" ht="21.75" customHeight="1">
      <c r="A305" s="309" t="s">
        <v>377</v>
      </c>
      <c r="B305" s="305">
        <v>0</v>
      </c>
    </row>
    <row r="306" spans="1:2" ht="21.75" customHeight="1">
      <c r="A306" s="309" t="s">
        <v>378</v>
      </c>
      <c r="B306" s="305">
        <v>0</v>
      </c>
    </row>
    <row r="307" spans="1:2" ht="21.75" customHeight="1">
      <c r="A307" s="309" t="s">
        <v>379</v>
      </c>
      <c r="B307" s="305">
        <v>0</v>
      </c>
    </row>
    <row r="308" spans="1:2" ht="21.75" customHeight="1">
      <c r="A308" s="309" t="s">
        <v>203</v>
      </c>
      <c r="B308" s="305">
        <v>0</v>
      </c>
    </row>
    <row r="309" spans="1:2" ht="21.75" customHeight="1">
      <c r="A309" s="309" t="s">
        <v>380</v>
      </c>
      <c r="B309" s="305">
        <v>5</v>
      </c>
    </row>
    <row r="310" spans="1:2" ht="21.75" customHeight="1">
      <c r="A310" s="308" t="s">
        <v>381</v>
      </c>
      <c r="B310" s="305">
        <f>SUM(B311:B316)</f>
        <v>0</v>
      </c>
    </row>
    <row r="311" spans="1:2" ht="21.75" customHeight="1">
      <c r="A311" s="309" t="s">
        <v>194</v>
      </c>
      <c r="B311" s="305">
        <v>0</v>
      </c>
    </row>
    <row r="312" spans="1:2" ht="21.75" customHeight="1">
      <c r="A312" s="309" t="s">
        <v>195</v>
      </c>
      <c r="B312" s="305">
        <v>0</v>
      </c>
    </row>
    <row r="313" spans="1:2" ht="21.75" customHeight="1">
      <c r="A313" s="309" t="s">
        <v>196</v>
      </c>
      <c r="B313" s="305">
        <v>0</v>
      </c>
    </row>
    <row r="314" spans="1:2" ht="21.75" customHeight="1">
      <c r="A314" s="309" t="s">
        <v>382</v>
      </c>
      <c r="B314" s="305">
        <v>0</v>
      </c>
    </row>
    <row r="315" spans="1:2" ht="21.75" customHeight="1">
      <c r="A315" s="309" t="s">
        <v>203</v>
      </c>
      <c r="B315" s="305">
        <v>0</v>
      </c>
    </row>
    <row r="316" spans="1:2" ht="21.75" customHeight="1">
      <c r="A316" s="309" t="s">
        <v>383</v>
      </c>
      <c r="B316" s="305">
        <v>0</v>
      </c>
    </row>
    <row r="317" spans="1:2" ht="21.75" customHeight="1">
      <c r="A317" s="308" t="s">
        <v>384</v>
      </c>
      <c r="B317" s="305">
        <f>SUM(B318:B324)</f>
        <v>0</v>
      </c>
    </row>
    <row r="318" spans="1:2" ht="21.75" customHeight="1">
      <c r="A318" s="309" t="s">
        <v>194</v>
      </c>
      <c r="B318" s="305">
        <v>0</v>
      </c>
    </row>
    <row r="319" spans="1:2" ht="21.75" customHeight="1">
      <c r="A319" s="309" t="s">
        <v>195</v>
      </c>
      <c r="B319" s="305">
        <v>0</v>
      </c>
    </row>
    <row r="320" spans="1:2" ht="21.75" customHeight="1">
      <c r="A320" s="309" t="s">
        <v>196</v>
      </c>
      <c r="B320" s="305">
        <v>0</v>
      </c>
    </row>
    <row r="321" spans="1:2" ht="21.75" customHeight="1">
      <c r="A321" s="309" t="s">
        <v>385</v>
      </c>
      <c r="B321" s="305">
        <v>0</v>
      </c>
    </row>
    <row r="322" spans="1:2" ht="21.75" customHeight="1">
      <c r="A322" s="309" t="s">
        <v>386</v>
      </c>
      <c r="B322" s="305">
        <v>0</v>
      </c>
    </row>
    <row r="323" spans="1:2" ht="21.75" customHeight="1">
      <c r="A323" s="309" t="s">
        <v>203</v>
      </c>
      <c r="B323" s="305">
        <v>0</v>
      </c>
    </row>
    <row r="324" spans="1:2" ht="21.75" customHeight="1">
      <c r="A324" s="309" t="s">
        <v>387</v>
      </c>
      <c r="B324" s="305">
        <v>0</v>
      </c>
    </row>
    <row r="325" spans="1:2" ht="21.75" customHeight="1">
      <c r="A325" s="308" t="s">
        <v>388</v>
      </c>
      <c r="B325" s="305">
        <f>SUM(B326:B333)</f>
        <v>0</v>
      </c>
    </row>
    <row r="326" spans="1:2" ht="21.75" customHeight="1">
      <c r="A326" s="309" t="s">
        <v>194</v>
      </c>
      <c r="B326" s="305">
        <v>0</v>
      </c>
    </row>
    <row r="327" spans="1:2" ht="21.75" customHeight="1">
      <c r="A327" s="309" t="s">
        <v>195</v>
      </c>
      <c r="B327" s="305">
        <v>0</v>
      </c>
    </row>
    <row r="328" spans="1:2" ht="21.75" customHeight="1">
      <c r="A328" s="309" t="s">
        <v>196</v>
      </c>
      <c r="B328" s="305">
        <v>0</v>
      </c>
    </row>
    <row r="329" spans="1:2" ht="21.75" customHeight="1">
      <c r="A329" s="309" t="s">
        <v>389</v>
      </c>
      <c r="B329" s="305">
        <v>0</v>
      </c>
    </row>
    <row r="330" spans="1:2" ht="21.75" customHeight="1">
      <c r="A330" s="309" t="s">
        <v>390</v>
      </c>
      <c r="B330" s="305">
        <v>0</v>
      </c>
    </row>
    <row r="331" spans="1:2" ht="21.75" customHeight="1">
      <c r="A331" s="309" t="s">
        <v>391</v>
      </c>
      <c r="B331" s="305">
        <v>0</v>
      </c>
    </row>
    <row r="332" spans="1:2" ht="21.75" customHeight="1">
      <c r="A332" s="309" t="s">
        <v>203</v>
      </c>
      <c r="B332" s="305">
        <v>0</v>
      </c>
    </row>
    <row r="333" spans="1:2" ht="21.75" customHeight="1">
      <c r="A333" s="309" t="s">
        <v>392</v>
      </c>
      <c r="B333" s="305">
        <v>0</v>
      </c>
    </row>
    <row r="334" spans="1:2" ht="21.75" customHeight="1">
      <c r="A334" s="308" t="s">
        <v>393</v>
      </c>
      <c r="B334" s="305">
        <f>SUM(B335:B347)</f>
        <v>2870</v>
      </c>
    </row>
    <row r="335" spans="1:2" ht="21.75" customHeight="1">
      <c r="A335" s="309" t="s">
        <v>194</v>
      </c>
      <c r="B335" s="305">
        <v>1369</v>
      </c>
    </row>
    <row r="336" spans="1:2" ht="21.75" customHeight="1">
      <c r="A336" s="309" t="s">
        <v>195</v>
      </c>
      <c r="B336" s="305">
        <v>1124</v>
      </c>
    </row>
    <row r="337" spans="1:2" ht="21.75" customHeight="1">
      <c r="A337" s="309" t="s">
        <v>196</v>
      </c>
      <c r="B337" s="305">
        <v>0</v>
      </c>
    </row>
    <row r="338" spans="1:2" ht="21.75" customHeight="1">
      <c r="A338" s="309" t="s">
        <v>394</v>
      </c>
      <c r="B338" s="305">
        <v>0</v>
      </c>
    </row>
    <row r="339" spans="1:2" ht="21.75" customHeight="1">
      <c r="A339" s="309" t="s">
        <v>395</v>
      </c>
      <c r="B339" s="305">
        <v>40</v>
      </c>
    </row>
    <row r="340" spans="1:2" ht="21.75" customHeight="1">
      <c r="A340" s="309" t="s">
        <v>396</v>
      </c>
      <c r="B340" s="305">
        <v>0</v>
      </c>
    </row>
    <row r="341" spans="1:2" ht="21.75" customHeight="1">
      <c r="A341" s="309" t="s">
        <v>397</v>
      </c>
      <c r="B341" s="305">
        <v>0</v>
      </c>
    </row>
    <row r="342" spans="1:2" ht="21.75" customHeight="1">
      <c r="A342" s="309" t="s">
        <v>398</v>
      </c>
      <c r="B342" s="305">
        <v>0</v>
      </c>
    </row>
    <row r="343" spans="1:2" ht="21.75" customHeight="1">
      <c r="A343" s="309" t="s">
        <v>399</v>
      </c>
      <c r="B343" s="305">
        <v>0</v>
      </c>
    </row>
    <row r="344" spans="1:2" ht="21.75" customHeight="1">
      <c r="A344" s="309" t="s">
        <v>400</v>
      </c>
      <c r="B344" s="305">
        <v>0</v>
      </c>
    </row>
    <row r="345" spans="1:2" ht="21.75" customHeight="1">
      <c r="A345" s="309" t="s">
        <v>235</v>
      </c>
      <c r="B345" s="305">
        <v>0</v>
      </c>
    </row>
    <row r="346" spans="1:2" ht="21.75" customHeight="1">
      <c r="A346" s="309" t="s">
        <v>203</v>
      </c>
      <c r="B346" s="305">
        <v>217</v>
      </c>
    </row>
    <row r="347" spans="1:2" ht="21.75" customHeight="1">
      <c r="A347" s="309" t="s">
        <v>401</v>
      </c>
      <c r="B347" s="305">
        <v>120</v>
      </c>
    </row>
    <row r="348" spans="1:2" ht="21.75" customHeight="1">
      <c r="A348" s="308" t="s">
        <v>402</v>
      </c>
      <c r="B348" s="305">
        <f>SUM(B349:B357)</f>
        <v>0</v>
      </c>
    </row>
    <row r="349" spans="1:2" ht="21.75" customHeight="1">
      <c r="A349" s="309" t="s">
        <v>194</v>
      </c>
      <c r="B349" s="305">
        <v>0</v>
      </c>
    </row>
    <row r="350" spans="1:2" ht="21.75" customHeight="1">
      <c r="A350" s="309" t="s">
        <v>195</v>
      </c>
      <c r="B350" s="305">
        <v>0</v>
      </c>
    </row>
    <row r="351" spans="1:2" ht="21.75" customHeight="1">
      <c r="A351" s="309" t="s">
        <v>196</v>
      </c>
      <c r="B351" s="305">
        <v>0</v>
      </c>
    </row>
    <row r="352" spans="1:2" ht="21.75" customHeight="1">
      <c r="A352" s="309" t="s">
        <v>403</v>
      </c>
      <c r="B352" s="305">
        <v>0</v>
      </c>
    </row>
    <row r="353" spans="1:2" ht="21.75" customHeight="1">
      <c r="A353" s="309" t="s">
        <v>404</v>
      </c>
      <c r="B353" s="305">
        <v>0</v>
      </c>
    </row>
    <row r="354" spans="1:2" ht="21.75" customHeight="1">
      <c r="A354" s="309" t="s">
        <v>405</v>
      </c>
      <c r="B354" s="305">
        <v>0</v>
      </c>
    </row>
    <row r="355" spans="1:2" ht="21.75" customHeight="1">
      <c r="A355" s="309" t="s">
        <v>235</v>
      </c>
      <c r="B355" s="305">
        <v>0</v>
      </c>
    </row>
    <row r="356" spans="1:2" ht="21.75" customHeight="1">
      <c r="A356" s="309" t="s">
        <v>203</v>
      </c>
      <c r="B356" s="305">
        <v>0</v>
      </c>
    </row>
    <row r="357" spans="1:2" ht="21.75" customHeight="1">
      <c r="A357" s="309" t="s">
        <v>406</v>
      </c>
      <c r="B357" s="305">
        <v>0</v>
      </c>
    </row>
    <row r="358" spans="1:2" ht="21.75" customHeight="1">
      <c r="A358" s="308" t="s">
        <v>407</v>
      </c>
      <c r="B358" s="305">
        <f>SUM(B359:B367)</f>
        <v>0</v>
      </c>
    </row>
    <row r="359" spans="1:2" ht="21.75" customHeight="1">
      <c r="A359" s="309" t="s">
        <v>194</v>
      </c>
      <c r="B359" s="305">
        <v>0</v>
      </c>
    </row>
    <row r="360" spans="1:2" ht="21.75" customHeight="1">
      <c r="A360" s="309" t="s">
        <v>195</v>
      </c>
      <c r="B360" s="305">
        <v>0</v>
      </c>
    </row>
    <row r="361" spans="1:2" ht="21.75" customHeight="1">
      <c r="A361" s="309" t="s">
        <v>196</v>
      </c>
      <c r="B361" s="305">
        <v>0</v>
      </c>
    </row>
    <row r="362" spans="1:2" ht="21.75" customHeight="1">
      <c r="A362" s="309" t="s">
        <v>408</v>
      </c>
      <c r="B362" s="305">
        <v>0</v>
      </c>
    </row>
    <row r="363" spans="1:2" ht="21.75" customHeight="1">
      <c r="A363" s="309" t="s">
        <v>409</v>
      </c>
      <c r="B363" s="305">
        <v>0</v>
      </c>
    </row>
    <row r="364" spans="1:2" ht="21.75" customHeight="1">
      <c r="A364" s="309" t="s">
        <v>410</v>
      </c>
      <c r="B364" s="305">
        <v>0</v>
      </c>
    </row>
    <row r="365" spans="1:2" ht="21.75" customHeight="1">
      <c r="A365" s="309" t="s">
        <v>235</v>
      </c>
      <c r="B365" s="305">
        <v>0</v>
      </c>
    </row>
    <row r="366" spans="1:2" ht="21.75" customHeight="1">
      <c r="A366" s="309" t="s">
        <v>203</v>
      </c>
      <c r="B366" s="305">
        <v>0</v>
      </c>
    </row>
    <row r="367" spans="1:2" ht="21.75" customHeight="1">
      <c r="A367" s="309" t="s">
        <v>411</v>
      </c>
      <c r="B367" s="305">
        <v>0</v>
      </c>
    </row>
    <row r="368" spans="1:2" ht="21.75" customHeight="1">
      <c r="A368" s="308" t="s">
        <v>412</v>
      </c>
      <c r="B368" s="305">
        <f>SUM(B369:B375)</f>
        <v>0</v>
      </c>
    </row>
    <row r="369" spans="1:2" ht="21.75" customHeight="1">
      <c r="A369" s="309" t="s">
        <v>194</v>
      </c>
      <c r="B369" s="305">
        <v>0</v>
      </c>
    </row>
    <row r="370" spans="1:2" ht="21.75" customHeight="1">
      <c r="A370" s="309" t="s">
        <v>195</v>
      </c>
      <c r="B370" s="305">
        <v>0</v>
      </c>
    </row>
    <row r="371" spans="1:2" ht="21.75" customHeight="1">
      <c r="A371" s="309" t="s">
        <v>196</v>
      </c>
      <c r="B371" s="305">
        <v>0</v>
      </c>
    </row>
    <row r="372" spans="1:2" ht="21.75" customHeight="1">
      <c r="A372" s="309" t="s">
        <v>413</v>
      </c>
      <c r="B372" s="305">
        <v>0</v>
      </c>
    </row>
    <row r="373" spans="1:2" ht="21.75" customHeight="1">
      <c r="A373" s="309" t="s">
        <v>414</v>
      </c>
      <c r="B373" s="305">
        <v>0</v>
      </c>
    </row>
    <row r="374" spans="1:2" ht="21.75" customHeight="1">
      <c r="A374" s="309" t="s">
        <v>203</v>
      </c>
      <c r="B374" s="305">
        <v>0</v>
      </c>
    </row>
    <row r="375" spans="1:2" ht="21.75" customHeight="1">
      <c r="A375" s="309" t="s">
        <v>415</v>
      </c>
      <c r="B375" s="305">
        <v>0</v>
      </c>
    </row>
    <row r="376" spans="1:2" ht="21.75" customHeight="1">
      <c r="A376" s="308" t="s">
        <v>416</v>
      </c>
      <c r="B376" s="305">
        <f>SUM(B377:B381)</f>
        <v>0</v>
      </c>
    </row>
    <row r="377" spans="1:2" ht="21.75" customHeight="1">
      <c r="A377" s="309" t="s">
        <v>194</v>
      </c>
      <c r="B377" s="305">
        <v>0</v>
      </c>
    </row>
    <row r="378" spans="1:2" ht="21.75" customHeight="1">
      <c r="A378" s="309" t="s">
        <v>195</v>
      </c>
      <c r="B378" s="305">
        <v>0</v>
      </c>
    </row>
    <row r="379" spans="1:2" ht="21.75" customHeight="1">
      <c r="A379" s="309" t="s">
        <v>235</v>
      </c>
      <c r="B379" s="305">
        <v>0</v>
      </c>
    </row>
    <row r="380" spans="1:2" ht="21.75" customHeight="1">
      <c r="A380" s="309" t="s">
        <v>417</v>
      </c>
      <c r="B380" s="305">
        <v>0</v>
      </c>
    </row>
    <row r="381" spans="1:2" ht="21.75" customHeight="1">
      <c r="A381" s="309" t="s">
        <v>418</v>
      </c>
      <c r="B381" s="305">
        <v>0</v>
      </c>
    </row>
    <row r="382" spans="1:2" ht="21.75" customHeight="1">
      <c r="A382" s="308" t="s">
        <v>419</v>
      </c>
      <c r="B382" s="305">
        <f>SUM(B383:B384)</f>
        <v>134</v>
      </c>
    </row>
    <row r="383" spans="1:2" ht="21.75" customHeight="1">
      <c r="A383" s="309" t="s">
        <v>420</v>
      </c>
      <c r="B383" s="305">
        <v>0</v>
      </c>
    </row>
    <row r="384" spans="1:2" ht="21.75" customHeight="1">
      <c r="A384" s="309" t="s">
        <v>421</v>
      </c>
      <c r="B384" s="305">
        <v>134</v>
      </c>
    </row>
    <row r="385" spans="1:2" ht="21.75" customHeight="1">
      <c r="A385" s="308" t="s">
        <v>422</v>
      </c>
      <c r="B385" s="305">
        <f>SUM(B386,B391,B398,B404,B410,B414,B418,B422,B428,B435)</f>
        <v>169746</v>
      </c>
    </row>
    <row r="386" spans="1:2" ht="21.75" customHeight="1">
      <c r="A386" s="308" t="s">
        <v>423</v>
      </c>
      <c r="B386" s="305">
        <f>SUM(B387:B390)</f>
        <v>2614</v>
      </c>
    </row>
    <row r="387" spans="1:2" ht="21.75" customHeight="1">
      <c r="A387" s="309" t="s">
        <v>194</v>
      </c>
      <c r="B387" s="305">
        <v>487</v>
      </c>
    </row>
    <row r="388" spans="1:2" ht="21.75" customHeight="1">
      <c r="A388" s="309" t="s">
        <v>195</v>
      </c>
      <c r="B388" s="305">
        <v>0</v>
      </c>
    </row>
    <row r="389" spans="1:2" ht="21.75" customHeight="1">
      <c r="A389" s="309" t="s">
        <v>196</v>
      </c>
      <c r="B389" s="305">
        <v>0</v>
      </c>
    </row>
    <row r="390" spans="1:2" ht="21.75" customHeight="1">
      <c r="A390" s="309" t="s">
        <v>424</v>
      </c>
      <c r="B390" s="305">
        <v>2127</v>
      </c>
    </row>
    <row r="391" spans="1:2" ht="21.75" customHeight="1">
      <c r="A391" s="308" t="s">
        <v>425</v>
      </c>
      <c r="B391" s="305">
        <f>SUM(B392:B397)</f>
        <v>155625</v>
      </c>
    </row>
    <row r="392" spans="1:2" ht="21.75" customHeight="1">
      <c r="A392" s="309" t="s">
        <v>426</v>
      </c>
      <c r="B392" s="305">
        <v>4279</v>
      </c>
    </row>
    <row r="393" spans="1:2" ht="21.75" customHeight="1">
      <c r="A393" s="309" t="s">
        <v>427</v>
      </c>
      <c r="B393" s="305">
        <v>69613</v>
      </c>
    </row>
    <row r="394" spans="1:2" ht="21.75" customHeight="1">
      <c r="A394" s="309" t="s">
        <v>428</v>
      </c>
      <c r="B394" s="305">
        <v>52647</v>
      </c>
    </row>
    <row r="395" spans="1:2" ht="21.75" customHeight="1">
      <c r="A395" s="309" t="s">
        <v>429</v>
      </c>
      <c r="B395" s="305">
        <v>26948</v>
      </c>
    </row>
    <row r="396" spans="1:2" ht="21.75" customHeight="1">
      <c r="A396" s="309" t="s">
        <v>430</v>
      </c>
      <c r="B396" s="305">
        <v>25</v>
      </c>
    </row>
    <row r="397" spans="1:2" ht="21.75" customHeight="1">
      <c r="A397" s="309" t="s">
        <v>431</v>
      </c>
      <c r="B397" s="305">
        <v>2113</v>
      </c>
    </row>
    <row r="398" spans="1:2" ht="21.75" customHeight="1">
      <c r="A398" s="308" t="s">
        <v>432</v>
      </c>
      <c r="B398" s="305">
        <f>SUM(B399:B403)</f>
        <v>4585</v>
      </c>
    </row>
    <row r="399" spans="1:2" ht="21.75" customHeight="1">
      <c r="A399" s="309" t="s">
        <v>433</v>
      </c>
      <c r="B399" s="305">
        <v>0</v>
      </c>
    </row>
    <row r="400" spans="1:2" ht="21.75" customHeight="1">
      <c r="A400" s="309" t="s">
        <v>434</v>
      </c>
      <c r="B400" s="305">
        <v>4585</v>
      </c>
    </row>
    <row r="401" spans="1:2" ht="21.75" customHeight="1">
      <c r="A401" s="309" t="s">
        <v>435</v>
      </c>
      <c r="B401" s="305">
        <v>0</v>
      </c>
    </row>
    <row r="402" spans="1:2" ht="21.75" customHeight="1">
      <c r="A402" s="309" t="s">
        <v>436</v>
      </c>
      <c r="B402" s="305">
        <v>0</v>
      </c>
    </row>
    <row r="403" spans="1:2" ht="21.75" customHeight="1">
      <c r="A403" s="309" t="s">
        <v>437</v>
      </c>
      <c r="B403" s="305">
        <v>0</v>
      </c>
    </row>
    <row r="404" spans="1:2" ht="21.75" customHeight="1">
      <c r="A404" s="308" t="s">
        <v>438</v>
      </c>
      <c r="B404" s="305">
        <f>SUM(B405:B409)</f>
        <v>0</v>
      </c>
    </row>
    <row r="405" spans="1:2" ht="21.75" customHeight="1">
      <c r="A405" s="309" t="s">
        <v>439</v>
      </c>
      <c r="B405" s="305">
        <v>0</v>
      </c>
    </row>
    <row r="406" spans="1:2" ht="21.75" customHeight="1">
      <c r="A406" s="309" t="s">
        <v>440</v>
      </c>
      <c r="B406" s="305">
        <v>0</v>
      </c>
    </row>
    <row r="407" spans="1:2" ht="21.75" customHeight="1">
      <c r="A407" s="309" t="s">
        <v>441</v>
      </c>
      <c r="B407" s="305">
        <v>0</v>
      </c>
    </row>
    <row r="408" spans="1:2" ht="21.75" customHeight="1">
      <c r="A408" s="309" t="s">
        <v>442</v>
      </c>
      <c r="B408" s="305">
        <v>0</v>
      </c>
    </row>
    <row r="409" spans="1:2" ht="21.75" customHeight="1">
      <c r="A409" s="309" t="s">
        <v>443</v>
      </c>
      <c r="B409" s="305">
        <v>0</v>
      </c>
    </row>
    <row r="410" spans="1:2" ht="21.75" customHeight="1">
      <c r="A410" s="308" t="s">
        <v>444</v>
      </c>
      <c r="B410" s="305">
        <f>SUM(B411:B413)</f>
        <v>0</v>
      </c>
    </row>
    <row r="411" spans="1:2" ht="21.75" customHeight="1">
      <c r="A411" s="309" t="s">
        <v>445</v>
      </c>
      <c r="B411" s="305">
        <v>0</v>
      </c>
    </row>
    <row r="412" spans="1:2" ht="21.75" customHeight="1">
      <c r="A412" s="309" t="s">
        <v>446</v>
      </c>
      <c r="B412" s="305">
        <v>0</v>
      </c>
    </row>
    <row r="413" spans="1:2" ht="21.75" customHeight="1">
      <c r="A413" s="309" t="s">
        <v>447</v>
      </c>
      <c r="B413" s="305">
        <v>0</v>
      </c>
    </row>
    <row r="414" spans="1:2" ht="21.75" customHeight="1">
      <c r="A414" s="308" t="s">
        <v>448</v>
      </c>
      <c r="B414" s="305">
        <f>SUM(B415:B417)</f>
        <v>0</v>
      </c>
    </row>
    <row r="415" spans="1:2" ht="21.75" customHeight="1">
      <c r="A415" s="309" t="s">
        <v>449</v>
      </c>
      <c r="B415" s="305">
        <v>0</v>
      </c>
    </row>
    <row r="416" spans="1:2" ht="21.75" customHeight="1">
      <c r="A416" s="309" t="s">
        <v>450</v>
      </c>
      <c r="B416" s="305">
        <v>0</v>
      </c>
    </row>
    <row r="417" spans="1:2" ht="21.75" customHeight="1">
      <c r="A417" s="309" t="s">
        <v>451</v>
      </c>
      <c r="B417" s="305">
        <v>0</v>
      </c>
    </row>
    <row r="418" spans="1:2" ht="21.75" customHeight="1">
      <c r="A418" s="308" t="s">
        <v>452</v>
      </c>
      <c r="B418" s="305">
        <f>SUM(B419:B421)</f>
        <v>811</v>
      </c>
    </row>
    <row r="419" spans="1:2" ht="21.75" customHeight="1">
      <c r="A419" s="309" t="s">
        <v>453</v>
      </c>
      <c r="B419" s="305">
        <v>811</v>
      </c>
    </row>
    <row r="420" spans="1:2" ht="21.75" customHeight="1">
      <c r="A420" s="309" t="s">
        <v>454</v>
      </c>
      <c r="B420" s="305">
        <v>0</v>
      </c>
    </row>
    <row r="421" spans="1:2" ht="21.75" customHeight="1">
      <c r="A421" s="309" t="s">
        <v>455</v>
      </c>
      <c r="B421" s="305">
        <v>0</v>
      </c>
    </row>
    <row r="422" spans="1:2" ht="21.75" customHeight="1">
      <c r="A422" s="308" t="s">
        <v>456</v>
      </c>
      <c r="B422" s="305">
        <f>SUM(B423:B427)</f>
        <v>2472</v>
      </c>
    </row>
    <row r="423" spans="1:2" ht="21.75" customHeight="1">
      <c r="A423" s="309" t="s">
        <v>457</v>
      </c>
      <c r="B423" s="305">
        <v>778</v>
      </c>
    </row>
    <row r="424" spans="1:2" ht="21.75" customHeight="1">
      <c r="A424" s="309" t="s">
        <v>458</v>
      </c>
      <c r="B424" s="305">
        <v>755</v>
      </c>
    </row>
    <row r="425" spans="1:2" ht="21.75" customHeight="1">
      <c r="A425" s="309" t="s">
        <v>459</v>
      </c>
      <c r="B425" s="305">
        <v>939</v>
      </c>
    </row>
    <row r="426" spans="1:2" ht="21.75" customHeight="1">
      <c r="A426" s="309" t="s">
        <v>460</v>
      </c>
      <c r="B426" s="305">
        <v>0</v>
      </c>
    </row>
    <row r="427" spans="1:2" ht="21.75" customHeight="1">
      <c r="A427" s="309" t="s">
        <v>461</v>
      </c>
      <c r="B427" s="305">
        <v>0</v>
      </c>
    </row>
    <row r="428" spans="1:2" ht="21.75" customHeight="1">
      <c r="A428" s="308" t="s">
        <v>462</v>
      </c>
      <c r="B428" s="305">
        <f>SUM(B429:B434)</f>
        <v>3500</v>
      </c>
    </row>
    <row r="429" spans="1:2" ht="21.75" customHeight="1">
      <c r="A429" s="309" t="s">
        <v>463</v>
      </c>
      <c r="B429" s="305">
        <v>0</v>
      </c>
    </row>
    <row r="430" spans="1:2" ht="21.75" customHeight="1">
      <c r="A430" s="309" t="s">
        <v>464</v>
      </c>
      <c r="B430" s="305">
        <v>0</v>
      </c>
    </row>
    <row r="431" spans="1:2" ht="21.75" customHeight="1">
      <c r="A431" s="309" t="s">
        <v>465</v>
      </c>
      <c r="B431" s="305">
        <v>0</v>
      </c>
    </row>
    <row r="432" spans="1:2" ht="21.75" customHeight="1">
      <c r="A432" s="309" t="s">
        <v>466</v>
      </c>
      <c r="B432" s="305">
        <v>0</v>
      </c>
    </row>
    <row r="433" spans="1:2" ht="21.75" customHeight="1">
      <c r="A433" s="309" t="s">
        <v>467</v>
      </c>
      <c r="B433" s="305">
        <v>0</v>
      </c>
    </row>
    <row r="434" spans="1:2" ht="21.75" customHeight="1">
      <c r="A434" s="309" t="s">
        <v>468</v>
      </c>
      <c r="B434" s="305">
        <v>3500</v>
      </c>
    </row>
    <row r="435" spans="1:2" ht="21.75" customHeight="1">
      <c r="A435" s="308" t="s">
        <v>469</v>
      </c>
      <c r="B435" s="305">
        <f>B436</f>
        <v>139</v>
      </c>
    </row>
    <row r="436" spans="1:2" ht="21.75" customHeight="1">
      <c r="A436" s="309" t="s">
        <v>470</v>
      </c>
      <c r="B436" s="305">
        <v>139</v>
      </c>
    </row>
    <row r="437" spans="1:2" ht="21.75" customHeight="1">
      <c r="A437" s="308" t="s">
        <v>471</v>
      </c>
      <c r="B437" s="305">
        <f>SUM(B438,B443,B452,B458,B463,B468,B473,B480,B484,B488)</f>
        <v>3814</v>
      </c>
    </row>
    <row r="438" spans="1:2" ht="21.75" customHeight="1">
      <c r="A438" s="308" t="s">
        <v>472</v>
      </c>
      <c r="B438" s="305">
        <f>SUM(B439:B442)</f>
        <v>316</v>
      </c>
    </row>
    <row r="439" spans="1:2" ht="21.75" customHeight="1">
      <c r="A439" s="309" t="s">
        <v>194</v>
      </c>
      <c r="B439" s="305">
        <v>288</v>
      </c>
    </row>
    <row r="440" spans="1:2" ht="21.75" customHeight="1">
      <c r="A440" s="309" t="s">
        <v>195</v>
      </c>
      <c r="B440" s="305">
        <v>7</v>
      </c>
    </row>
    <row r="441" spans="1:2" ht="21.75" customHeight="1">
      <c r="A441" s="309" t="s">
        <v>196</v>
      </c>
      <c r="B441" s="305">
        <v>0</v>
      </c>
    </row>
    <row r="442" spans="1:2" ht="21.75" customHeight="1">
      <c r="A442" s="309" t="s">
        <v>473</v>
      </c>
      <c r="B442" s="305">
        <v>21</v>
      </c>
    </row>
    <row r="443" spans="1:2" ht="21.75" customHeight="1">
      <c r="A443" s="308" t="s">
        <v>474</v>
      </c>
      <c r="B443" s="305">
        <f>SUM(B444:B451)</f>
        <v>0</v>
      </c>
    </row>
    <row r="444" spans="1:2" ht="21.75" customHeight="1">
      <c r="A444" s="309" t="s">
        <v>475</v>
      </c>
      <c r="B444" s="305">
        <v>0</v>
      </c>
    </row>
    <row r="445" spans="1:2" ht="21.75" customHeight="1">
      <c r="A445" s="309" t="s">
        <v>476</v>
      </c>
      <c r="B445" s="305">
        <v>0</v>
      </c>
    </row>
    <row r="446" spans="1:2" ht="21.75" customHeight="1">
      <c r="A446" s="309" t="s">
        <v>477</v>
      </c>
      <c r="B446" s="305">
        <v>0</v>
      </c>
    </row>
    <row r="447" spans="1:2" ht="21.75" customHeight="1">
      <c r="A447" s="309" t="s">
        <v>478</v>
      </c>
      <c r="B447" s="305">
        <v>0</v>
      </c>
    </row>
    <row r="448" spans="1:2" ht="21.75" customHeight="1">
      <c r="A448" s="309" t="s">
        <v>479</v>
      </c>
      <c r="B448" s="305">
        <v>0</v>
      </c>
    </row>
    <row r="449" spans="1:2" ht="21.75" customHeight="1">
      <c r="A449" s="309" t="s">
        <v>480</v>
      </c>
      <c r="B449" s="305">
        <v>0</v>
      </c>
    </row>
    <row r="450" spans="1:2" ht="21.75" customHeight="1">
      <c r="A450" s="309" t="s">
        <v>481</v>
      </c>
      <c r="B450" s="305">
        <v>0</v>
      </c>
    </row>
    <row r="451" spans="1:2" ht="21.75" customHeight="1">
      <c r="A451" s="309" t="s">
        <v>482</v>
      </c>
      <c r="B451" s="305">
        <v>0</v>
      </c>
    </row>
    <row r="452" spans="1:2" ht="21.75" customHeight="1">
      <c r="A452" s="308" t="s">
        <v>483</v>
      </c>
      <c r="B452" s="305">
        <f>SUM(B453:B457)</f>
        <v>0</v>
      </c>
    </row>
    <row r="453" spans="1:2" ht="21.75" customHeight="1">
      <c r="A453" s="309" t="s">
        <v>475</v>
      </c>
      <c r="B453" s="305">
        <v>0</v>
      </c>
    </row>
    <row r="454" spans="1:2" ht="21.75" customHeight="1">
      <c r="A454" s="309" t="s">
        <v>484</v>
      </c>
      <c r="B454" s="305">
        <v>0</v>
      </c>
    </row>
    <row r="455" spans="1:2" ht="21.75" customHeight="1">
      <c r="A455" s="309" t="s">
        <v>485</v>
      </c>
      <c r="B455" s="305">
        <v>0</v>
      </c>
    </row>
    <row r="456" spans="1:2" ht="21.75" customHeight="1">
      <c r="A456" s="309" t="s">
        <v>486</v>
      </c>
      <c r="B456" s="305">
        <v>0</v>
      </c>
    </row>
    <row r="457" spans="1:2" ht="21.75" customHeight="1">
      <c r="A457" s="309" t="s">
        <v>487</v>
      </c>
      <c r="B457" s="305">
        <v>0</v>
      </c>
    </row>
    <row r="458" spans="1:2" ht="21.75" customHeight="1">
      <c r="A458" s="308" t="s">
        <v>488</v>
      </c>
      <c r="B458" s="305">
        <f>SUM(B459:B462)</f>
        <v>2458</v>
      </c>
    </row>
    <row r="459" spans="1:2" ht="21.75" customHeight="1">
      <c r="A459" s="309" t="s">
        <v>475</v>
      </c>
      <c r="B459" s="305">
        <v>0</v>
      </c>
    </row>
    <row r="460" spans="1:2" ht="21.75" customHeight="1">
      <c r="A460" s="309" t="s">
        <v>489</v>
      </c>
      <c r="B460" s="305">
        <v>0</v>
      </c>
    </row>
    <row r="461" spans="1:2" ht="21.75" customHeight="1">
      <c r="A461" s="309" t="s">
        <v>490</v>
      </c>
      <c r="B461" s="305">
        <v>0</v>
      </c>
    </row>
    <row r="462" spans="1:2" ht="21.75" customHeight="1">
      <c r="A462" s="309" t="s">
        <v>491</v>
      </c>
      <c r="B462" s="305">
        <v>2458</v>
      </c>
    </row>
    <row r="463" spans="1:2" ht="21.75" customHeight="1">
      <c r="A463" s="308" t="s">
        <v>492</v>
      </c>
      <c r="B463" s="305">
        <f>SUM(B464:B467)</f>
        <v>0</v>
      </c>
    </row>
    <row r="464" spans="1:2" ht="21.75" customHeight="1">
      <c r="A464" s="309" t="s">
        <v>475</v>
      </c>
      <c r="B464" s="305">
        <v>0</v>
      </c>
    </row>
    <row r="465" spans="1:2" ht="21.75" customHeight="1">
      <c r="A465" s="309" t="s">
        <v>493</v>
      </c>
      <c r="B465" s="305">
        <v>0</v>
      </c>
    </row>
    <row r="466" spans="1:2" ht="21.75" customHeight="1">
      <c r="A466" s="309" t="s">
        <v>494</v>
      </c>
      <c r="B466" s="305">
        <v>0</v>
      </c>
    </row>
    <row r="467" spans="1:2" ht="21.75" customHeight="1">
      <c r="A467" s="309" t="s">
        <v>495</v>
      </c>
      <c r="B467" s="305">
        <v>0</v>
      </c>
    </row>
    <row r="468" spans="1:2" ht="21.75" customHeight="1">
      <c r="A468" s="308" t="s">
        <v>496</v>
      </c>
      <c r="B468" s="305">
        <f>SUM(B469:B472)</f>
        <v>0</v>
      </c>
    </row>
    <row r="469" spans="1:2" ht="21.75" customHeight="1">
      <c r="A469" s="309" t="s">
        <v>497</v>
      </c>
      <c r="B469" s="305">
        <v>0</v>
      </c>
    </row>
    <row r="470" spans="1:2" ht="21.75" customHeight="1">
      <c r="A470" s="309" t="s">
        <v>498</v>
      </c>
      <c r="B470" s="305">
        <v>0</v>
      </c>
    </row>
    <row r="471" spans="1:2" ht="21.75" customHeight="1">
      <c r="A471" s="309" t="s">
        <v>499</v>
      </c>
      <c r="B471" s="305">
        <v>0</v>
      </c>
    </row>
    <row r="472" spans="1:2" ht="21.75" customHeight="1">
      <c r="A472" s="309" t="s">
        <v>500</v>
      </c>
      <c r="B472" s="305">
        <v>0</v>
      </c>
    </row>
    <row r="473" spans="1:2" ht="21.75" customHeight="1">
      <c r="A473" s="308" t="s">
        <v>501</v>
      </c>
      <c r="B473" s="305">
        <f>SUM(B474:B479)</f>
        <v>335</v>
      </c>
    </row>
    <row r="474" spans="1:2" ht="21.75" customHeight="1">
      <c r="A474" s="309" t="s">
        <v>475</v>
      </c>
      <c r="B474" s="305">
        <v>155</v>
      </c>
    </row>
    <row r="475" spans="1:2" ht="21.75" customHeight="1">
      <c r="A475" s="309" t="s">
        <v>502</v>
      </c>
      <c r="B475" s="305">
        <v>28</v>
      </c>
    </row>
    <row r="476" spans="1:2" ht="21.75" customHeight="1">
      <c r="A476" s="309" t="s">
        <v>503</v>
      </c>
      <c r="B476" s="305">
        <v>0</v>
      </c>
    </row>
    <row r="477" spans="1:2" ht="21.75" customHeight="1">
      <c r="A477" s="309" t="s">
        <v>504</v>
      </c>
      <c r="B477" s="305">
        <v>0</v>
      </c>
    </row>
    <row r="478" spans="1:2" ht="21.75" customHeight="1">
      <c r="A478" s="309" t="s">
        <v>505</v>
      </c>
      <c r="B478" s="305">
        <v>152</v>
      </c>
    </row>
    <row r="479" spans="1:2" ht="21.75" customHeight="1">
      <c r="A479" s="309" t="s">
        <v>506</v>
      </c>
      <c r="B479" s="305">
        <v>0</v>
      </c>
    </row>
    <row r="480" spans="1:2" ht="21.75" customHeight="1">
      <c r="A480" s="308" t="s">
        <v>507</v>
      </c>
      <c r="B480" s="305">
        <f>SUM(B481:B483)</f>
        <v>0</v>
      </c>
    </row>
    <row r="481" spans="1:2" ht="21.75" customHeight="1">
      <c r="A481" s="309" t="s">
        <v>508</v>
      </c>
      <c r="B481" s="305">
        <v>0</v>
      </c>
    </row>
    <row r="482" spans="1:2" ht="21.75" customHeight="1">
      <c r="A482" s="309" t="s">
        <v>509</v>
      </c>
      <c r="B482" s="305">
        <v>0</v>
      </c>
    </row>
    <row r="483" spans="1:2" ht="21.75" customHeight="1">
      <c r="A483" s="309" t="s">
        <v>510</v>
      </c>
      <c r="B483" s="305">
        <v>0</v>
      </c>
    </row>
    <row r="484" spans="1:2" ht="21.75" customHeight="1">
      <c r="A484" s="308" t="s">
        <v>511</v>
      </c>
      <c r="B484" s="305">
        <f>SUM(B485:B487)</f>
        <v>0</v>
      </c>
    </row>
    <row r="485" spans="1:2" ht="21.75" customHeight="1">
      <c r="A485" s="309" t="s">
        <v>512</v>
      </c>
      <c r="B485" s="305">
        <v>0</v>
      </c>
    </row>
    <row r="486" spans="1:2" ht="21.75" customHeight="1">
      <c r="A486" s="309" t="s">
        <v>513</v>
      </c>
      <c r="B486" s="305">
        <v>0</v>
      </c>
    </row>
    <row r="487" spans="1:2" ht="21.75" customHeight="1">
      <c r="A487" s="309" t="s">
        <v>514</v>
      </c>
      <c r="B487" s="305">
        <v>0</v>
      </c>
    </row>
    <row r="488" spans="1:2" ht="21.75" customHeight="1">
      <c r="A488" s="308" t="s">
        <v>515</v>
      </c>
      <c r="B488" s="305">
        <f>SUM(B489:B492)</f>
        <v>705</v>
      </c>
    </row>
    <row r="489" spans="1:2" ht="21.75" customHeight="1">
      <c r="A489" s="309" t="s">
        <v>516</v>
      </c>
      <c r="B489" s="305">
        <v>45</v>
      </c>
    </row>
    <row r="490" spans="1:2" ht="21.75" customHeight="1">
      <c r="A490" s="309" t="s">
        <v>517</v>
      </c>
      <c r="B490" s="305">
        <v>0</v>
      </c>
    </row>
    <row r="491" spans="1:2" ht="21.75" customHeight="1">
      <c r="A491" s="309" t="s">
        <v>518</v>
      </c>
      <c r="B491" s="305">
        <v>0</v>
      </c>
    </row>
    <row r="492" spans="1:2" ht="21.75" customHeight="1">
      <c r="A492" s="309" t="s">
        <v>519</v>
      </c>
      <c r="B492" s="305">
        <v>660</v>
      </c>
    </row>
    <row r="493" spans="1:2" ht="21.75" customHeight="1">
      <c r="A493" s="308" t="s">
        <v>520</v>
      </c>
      <c r="B493" s="305">
        <f>SUM(B494,B510,B518,B529,B538,B546)</f>
        <v>13545</v>
      </c>
    </row>
    <row r="494" spans="1:2" ht="21.75" customHeight="1">
      <c r="A494" s="308" t="s">
        <v>521</v>
      </c>
      <c r="B494" s="305">
        <f>SUM(B495:B509)</f>
        <v>4516</v>
      </c>
    </row>
    <row r="495" spans="1:2" ht="21.75" customHeight="1">
      <c r="A495" s="309" t="s">
        <v>194</v>
      </c>
      <c r="B495" s="305">
        <v>567</v>
      </c>
    </row>
    <row r="496" spans="1:2" ht="21.75" customHeight="1">
      <c r="A496" s="309" t="s">
        <v>195</v>
      </c>
      <c r="B496" s="305">
        <v>10</v>
      </c>
    </row>
    <row r="497" spans="1:2" ht="21.75" customHeight="1">
      <c r="A497" s="309" t="s">
        <v>196</v>
      </c>
      <c r="B497" s="305">
        <v>0</v>
      </c>
    </row>
    <row r="498" spans="1:2" ht="21.75" customHeight="1">
      <c r="A498" s="309" t="s">
        <v>522</v>
      </c>
      <c r="B498" s="305">
        <v>158</v>
      </c>
    </row>
    <row r="499" spans="1:2" ht="21.75" customHeight="1">
      <c r="A499" s="309" t="s">
        <v>523</v>
      </c>
      <c r="B499" s="305">
        <v>0</v>
      </c>
    </row>
    <row r="500" spans="1:2" ht="21.75" customHeight="1">
      <c r="A500" s="309" t="s">
        <v>524</v>
      </c>
      <c r="B500" s="305">
        <v>0</v>
      </c>
    </row>
    <row r="501" spans="1:2" ht="21.75" customHeight="1">
      <c r="A501" s="309" t="s">
        <v>525</v>
      </c>
      <c r="B501" s="305">
        <v>0</v>
      </c>
    </row>
    <row r="502" spans="1:2" ht="21.75" customHeight="1">
      <c r="A502" s="309" t="s">
        <v>526</v>
      </c>
      <c r="B502" s="305">
        <v>0</v>
      </c>
    </row>
    <row r="503" spans="1:2" ht="21.75" customHeight="1">
      <c r="A503" s="309" t="s">
        <v>527</v>
      </c>
      <c r="B503" s="305">
        <v>2236</v>
      </c>
    </row>
    <row r="504" spans="1:2" ht="21.75" customHeight="1">
      <c r="A504" s="309" t="s">
        <v>528</v>
      </c>
      <c r="B504" s="305">
        <v>0</v>
      </c>
    </row>
    <row r="505" spans="1:2" ht="21.75" customHeight="1">
      <c r="A505" s="309" t="s">
        <v>529</v>
      </c>
      <c r="B505" s="305">
        <v>0</v>
      </c>
    </row>
    <row r="506" spans="1:2" ht="21.75" customHeight="1">
      <c r="A506" s="309" t="s">
        <v>530</v>
      </c>
      <c r="B506" s="305">
        <v>0</v>
      </c>
    </row>
    <row r="507" spans="1:2" ht="21.75" customHeight="1">
      <c r="A507" s="309" t="s">
        <v>531</v>
      </c>
      <c r="B507" s="305">
        <v>368</v>
      </c>
    </row>
    <row r="508" spans="1:2" ht="21.75" customHeight="1">
      <c r="A508" s="309" t="s">
        <v>532</v>
      </c>
      <c r="B508" s="305">
        <v>120</v>
      </c>
    </row>
    <row r="509" spans="1:2" ht="21.75" customHeight="1">
      <c r="A509" s="309" t="s">
        <v>533</v>
      </c>
      <c r="B509" s="305">
        <v>1057</v>
      </c>
    </row>
    <row r="510" spans="1:2" ht="21.75" customHeight="1">
      <c r="A510" s="308" t="s">
        <v>534</v>
      </c>
      <c r="B510" s="305">
        <f>SUM(B511:B517)</f>
        <v>1218</v>
      </c>
    </row>
    <row r="511" spans="1:2" ht="21.75" customHeight="1">
      <c r="A511" s="309" t="s">
        <v>194</v>
      </c>
      <c r="B511" s="305">
        <v>0</v>
      </c>
    </row>
    <row r="512" spans="1:2" ht="21.75" customHeight="1">
      <c r="A512" s="309" t="s">
        <v>195</v>
      </c>
      <c r="B512" s="305">
        <v>0</v>
      </c>
    </row>
    <row r="513" spans="1:2" ht="21.75" customHeight="1">
      <c r="A513" s="309" t="s">
        <v>196</v>
      </c>
      <c r="B513" s="305">
        <v>0</v>
      </c>
    </row>
    <row r="514" spans="1:2" ht="21.75" customHeight="1">
      <c r="A514" s="309" t="s">
        <v>535</v>
      </c>
      <c r="B514" s="305">
        <v>295</v>
      </c>
    </row>
    <row r="515" spans="1:2" ht="21.75" customHeight="1">
      <c r="A515" s="309" t="s">
        <v>536</v>
      </c>
      <c r="B515" s="305">
        <v>119</v>
      </c>
    </row>
    <row r="516" spans="1:2" ht="21.75" customHeight="1">
      <c r="A516" s="309" t="s">
        <v>537</v>
      </c>
      <c r="B516" s="305">
        <v>0</v>
      </c>
    </row>
    <row r="517" spans="1:2" ht="21.75" customHeight="1">
      <c r="A517" s="309" t="s">
        <v>538</v>
      </c>
      <c r="B517" s="305">
        <v>804</v>
      </c>
    </row>
    <row r="518" spans="1:2" ht="21.75" customHeight="1">
      <c r="A518" s="308" t="s">
        <v>539</v>
      </c>
      <c r="B518" s="305">
        <f>SUM(B519:B528)</f>
        <v>263</v>
      </c>
    </row>
    <row r="519" spans="1:2" ht="21.75" customHeight="1">
      <c r="A519" s="309" t="s">
        <v>194</v>
      </c>
      <c r="B519" s="305">
        <v>0</v>
      </c>
    </row>
    <row r="520" spans="1:2" ht="21.75" customHeight="1">
      <c r="A520" s="309" t="s">
        <v>195</v>
      </c>
      <c r="B520" s="305">
        <v>0</v>
      </c>
    </row>
    <row r="521" spans="1:2" ht="21.75" customHeight="1">
      <c r="A521" s="309" t="s">
        <v>196</v>
      </c>
      <c r="B521" s="305">
        <v>0</v>
      </c>
    </row>
    <row r="522" spans="1:2" ht="21.75" customHeight="1">
      <c r="A522" s="309" t="s">
        <v>540</v>
      </c>
      <c r="B522" s="305">
        <v>0</v>
      </c>
    </row>
    <row r="523" spans="1:2" ht="21.75" customHeight="1">
      <c r="A523" s="309" t="s">
        <v>541</v>
      </c>
      <c r="B523" s="305">
        <v>1</v>
      </c>
    </row>
    <row r="524" spans="1:2" ht="21.75" customHeight="1">
      <c r="A524" s="309" t="s">
        <v>542</v>
      </c>
      <c r="B524" s="305">
        <v>0</v>
      </c>
    </row>
    <row r="525" spans="1:2" ht="21.75" customHeight="1">
      <c r="A525" s="309" t="s">
        <v>543</v>
      </c>
      <c r="B525" s="305">
        <v>107</v>
      </c>
    </row>
    <row r="526" spans="1:2" ht="21.75" customHeight="1">
      <c r="A526" s="309" t="s">
        <v>544</v>
      </c>
      <c r="B526" s="305">
        <v>0</v>
      </c>
    </row>
    <row r="527" spans="1:2" ht="21.75" customHeight="1">
      <c r="A527" s="309" t="s">
        <v>545</v>
      </c>
      <c r="B527" s="305">
        <v>0</v>
      </c>
    </row>
    <row r="528" spans="1:2" ht="21.75" customHeight="1">
      <c r="A528" s="309" t="s">
        <v>546</v>
      </c>
      <c r="B528" s="305">
        <v>155</v>
      </c>
    </row>
    <row r="529" spans="1:2" ht="21.75" customHeight="1">
      <c r="A529" s="306" t="s">
        <v>547</v>
      </c>
      <c r="B529" s="305">
        <f>SUM(B530:B537)</f>
        <v>0</v>
      </c>
    </row>
    <row r="530" spans="1:2" ht="21.75" customHeight="1">
      <c r="A530" s="307" t="s">
        <v>194</v>
      </c>
      <c r="B530" s="305">
        <v>0</v>
      </c>
    </row>
    <row r="531" spans="1:2" ht="21.75" customHeight="1">
      <c r="A531" s="307" t="s">
        <v>195</v>
      </c>
      <c r="B531" s="305">
        <v>0</v>
      </c>
    </row>
    <row r="532" spans="1:2" ht="21.75" customHeight="1">
      <c r="A532" s="307" t="s">
        <v>196</v>
      </c>
      <c r="B532" s="305">
        <v>0</v>
      </c>
    </row>
    <row r="533" spans="1:2" ht="21.75" customHeight="1">
      <c r="A533" s="307" t="s">
        <v>548</v>
      </c>
      <c r="B533" s="305">
        <v>0</v>
      </c>
    </row>
    <row r="534" spans="1:2" ht="21.75" customHeight="1">
      <c r="A534" s="307" t="s">
        <v>549</v>
      </c>
      <c r="B534" s="305">
        <v>0</v>
      </c>
    </row>
    <row r="535" spans="1:2" ht="21.75" customHeight="1">
      <c r="A535" s="307" t="s">
        <v>550</v>
      </c>
      <c r="B535" s="305">
        <v>0</v>
      </c>
    </row>
    <row r="536" spans="1:2" ht="21.75" customHeight="1">
      <c r="A536" s="307" t="s">
        <v>551</v>
      </c>
      <c r="B536" s="305">
        <v>0</v>
      </c>
    </row>
    <row r="537" spans="1:2" ht="21.75" customHeight="1">
      <c r="A537" s="307" t="s">
        <v>552</v>
      </c>
      <c r="B537" s="305">
        <v>0</v>
      </c>
    </row>
    <row r="538" spans="1:2" ht="21.75" customHeight="1">
      <c r="A538" s="306" t="s">
        <v>553</v>
      </c>
      <c r="B538" s="305">
        <f>SUM(B539:B545)</f>
        <v>2103</v>
      </c>
    </row>
    <row r="539" spans="1:2" ht="21.75" customHeight="1">
      <c r="A539" s="307" t="s">
        <v>194</v>
      </c>
      <c r="B539" s="305">
        <v>0</v>
      </c>
    </row>
    <row r="540" spans="1:2" ht="21.75" customHeight="1">
      <c r="A540" s="307" t="s">
        <v>195</v>
      </c>
      <c r="B540" s="305">
        <v>0</v>
      </c>
    </row>
    <row r="541" spans="1:2" ht="21.75" customHeight="1">
      <c r="A541" s="307" t="s">
        <v>196</v>
      </c>
      <c r="B541" s="305">
        <v>0</v>
      </c>
    </row>
    <row r="542" spans="1:2" ht="21.75" customHeight="1">
      <c r="A542" s="307" t="s">
        <v>554</v>
      </c>
      <c r="B542" s="305">
        <v>0</v>
      </c>
    </row>
    <row r="543" spans="1:2" ht="21.75" customHeight="1">
      <c r="A543" s="307" t="s">
        <v>555</v>
      </c>
      <c r="B543" s="305">
        <v>0</v>
      </c>
    </row>
    <row r="544" spans="1:2" ht="21.75" customHeight="1">
      <c r="A544" s="307" t="s">
        <v>556</v>
      </c>
      <c r="B544" s="305">
        <v>1873</v>
      </c>
    </row>
    <row r="545" spans="1:2" ht="21.75" customHeight="1">
      <c r="A545" s="307" t="s">
        <v>557</v>
      </c>
      <c r="B545" s="305">
        <v>230</v>
      </c>
    </row>
    <row r="546" spans="1:2" ht="21.75" customHeight="1">
      <c r="A546" s="308" t="s">
        <v>558</v>
      </c>
      <c r="B546" s="305">
        <f>SUM(B547:B549)</f>
        <v>5445</v>
      </c>
    </row>
    <row r="547" spans="1:2" ht="21.75" customHeight="1">
      <c r="A547" s="309" t="s">
        <v>559</v>
      </c>
      <c r="B547" s="305">
        <v>53</v>
      </c>
    </row>
    <row r="548" spans="1:2" ht="21.75" customHeight="1">
      <c r="A548" s="309" t="s">
        <v>560</v>
      </c>
      <c r="B548" s="305">
        <v>5188</v>
      </c>
    </row>
    <row r="549" spans="1:2" ht="21.75" customHeight="1">
      <c r="A549" s="309" t="s">
        <v>561</v>
      </c>
      <c r="B549" s="305">
        <v>204</v>
      </c>
    </row>
    <row r="550" spans="1:2" ht="21.75" customHeight="1">
      <c r="A550" s="308" t="s">
        <v>562</v>
      </c>
      <c r="B550" s="305">
        <f>SUM(B551,B570,B578,B580,B589,B593,B603,B612,B619,B627,B636,B642,B645,B648,B651,B654,B657,B661,B665,B673,B676)</f>
        <v>117709</v>
      </c>
    </row>
    <row r="551" spans="1:2" ht="21.75" customHeight="1">
      <c r="A551" s="308" t="s">
        <v>563</v>
      </c>
      <c r="B551" s="305">
        <f>SUM(B552:B569)</f>
        <v>5759</v>
      </c>
    </row>
    <row r="552" spans="1:2" ht="21.75" customHeight="1">
      <c r="A552" s="309" t="s">
        <v>194</v>
      </c>
      <c r="B552" s="305">
        <v>1666</v>
      </c>
    </row>
    <row r="553" spans="1:2" ht="21.75" customHeight="1">
      <c r="A553" s="309" t="s">
        <v>195</v>
      </c>
      <c r="B553" s="305">
        <v>98</v>
      </c>
    </row>
    <row r="554" spans="1:2" ht="21.75" customHeight="1">
      <c r="A554" s="309" t="s">
        <v>196</v>
      </c>
      <c r="B554" s="305">
        <v>0</v>
      </c>
    </row>
    <row r="555" spans="1:2" ht="21.75" customHeight="1">
      <c r="A555" s="309" t="s">
        <v>564</v>
      </c>
      <c r="B555" s="305">
        <v>0</v>
      </c>
    </row>
    <row r="556" spans="1:2" ht="21.75" customHeight="1">
      <c r="A556" s="309" t="s">
        <v>565</v>
      </c>
      <c r="B556" s="305">
        <v>46</v>
      </c>
    </row>
    <row r="557" spans="1:2" ht="21.75" customHeight="1">
      <c r="A557" s="309" t="s">
        <v>566</v>
      </c>
      <c r="B557" s="305">
        <v>0</v>
      </c>
    </row>
    <row r="558" spans="1:2" ht="21.75" customHeight="1">
      <c r="A558" s="309" t="s">
        <v>567</v>
      </c>
      <c r="B558" s="305">
        <v>30</v>
      </c>
    </row>
    <row r="559" spans="1:2" ht="21.75" customHeight="1">
      <c r="A559" s="309" t="s">
        <v>235</v>
      </c>
      <c r="B559" s="305">
        <v>111</v>
      </c>
    </row>
    <row r="560" spans="1:2" ht="21.75" customHeight="1">
      <c r="A560" s="309" t="s">
        <v>568</v>
      </c>
      <c r="B560" s="305">
        <v>3</v>
      </c>
    </row>
    <row r="561" spans="1:2" ht="21.75" customHeight="1">
      <c r="A561" s="309" t="s">
        <v>569</v>
      </c>
      <c r="B561" s="305">
        <v>0</v>
      </c>
    </row>
    <row r="562" spans="1:2" ht="21.75" customHeight="1">
      <c r="A562" s="309" t="s">
        <v>570</v>
      </c>
      <c r="B562" s="305">
        <v>0</v>
      </c>
    </row>
    <row r="563" spans="1:2" ht="21.75" customHeight="1">
      <c r="A563" s="309" t="s">
        <v>571</v>
      </c>
      <c r="B563" s="305">
        <v>0</v>
      </c>
    </row>
    <row r="564" spans="1:2" ht="21.75" customHeight="1">
      <c r="A564" s="309" t="s">
        <v>572</v>
      </c>
      <c r="B564" s="305">
        <v>0</v>
      </c>
    </row>
    <row r="565" spans="1:2" ht="21.75" customHeight="1">
      <c r="A565" s="309" t="s">
        <v>573</v>
      </c>
      <c r="B565" s="305">
        <v>0</v>
      </c>
    </row>
    <row r="566" spans="1:2" ht="21.75" customHeight="1">
      <c r="A566" s="309" t="s">
        <v>574</v>
      </c>
      <c r="B566" s="305">
        <v>0</v>
      </c>
    </row>
    <row r="567" spans="1:2" ht="21.75" customHeight="1">
      <c r="A567" s="309" t="s">
        <v>575</v>
      </c>
      <c r="B567" s="305">
        <v>0</v>
      </c>
    </row>
    <row r="568" spans="1:2" ht="21.75" customHeight="1">
      <c r="A568" s="309" t="s">
        <v>203</v>
      </c>
      <c r="B568" s="305">
        <v>3760</v>
      </c>
    </row>
    <row r="569" spans="1:2" ht="21.75" customHeight="1">
      <c r="A569" s="309" t="s">
        <v>576</v>
      </c>
      <c r="B569" s="305">
        <v>45</v>
      </c>
    </row>
    <row r="570" spans="1:2" ht="21.75" customHeight="1">
      <c r="A570" s="308" t="s">
        <v>577</v>
      </c>
      <c r="B570" s="305">
        <f>SUM(B571:B577)</f>
        <v>930</v>
      </c>
    </row>
    <row r="571" spans="1:2" ht="21.75" customHeight="1">
      <c r="A571" s="309" t="s">
        <v>194</v>
      </c>
      <c r="B571" s="305">
        <v>552</v>
      </c>
    </row>
    <row r="572" spans="1:2" ht="21.75" customHeight="1">
      <c r="A572" s="309" t="s">
        <v>195</v>
      </c>
      <c r="B572" s="305">
        <v>5</v>
      </c>
    </row>
    <row r="573" spans="1:2" ht="21.75" customHeight="1">
      <c r="A573" s="309" t="s">
        <v>196</v>
      </c>
      <c r="B573" s="305">
        <v>0</v>
      </c>
    </row>
    <row r="574" spans="1:2" ht="21.75" customHeight="1">
      <c r="A574" s="309" t="s">
        <v>578</v>
      </c>
      <c r="B574" s="305">
        <v>0</v>
      </c>
    </row>
    <row r="575" spans="1:2" ht="21.75" customHeight="1">
      <c r="A575" s="309" t="s">
        <v>579</v>
      </c>
      <c r="B575" s="305">
        <v>0</v>
      </c>
    </row>
    <row r="576" spans="1:2" ht="21.75" customHeight="1">
      <c r="A576" s="309" t="s">
        <v>580</v>
      </c>
      <c r="B576" s="305">
        <v>50</v>
      </c>
    </row>
    <row r="577" spans="1:2" ht="21.75" customHeight="1">
      <c r="A577" s="309" t="s">
        <v>581</v>
      </c>
      <c r="B577" s="305">
        <v>323</v>
      </c>
    </row>
    <row r="578" spans="1:2" ht="21.75" customHeight="1">
      <c r="A578" s="308" t="s">
        <v>582</v>
      </c>
      <c r="B578" s="305">
        <f>B579</f>
        <v>0</v>
      </c>
    </row>
    <row r="579" spans="1:2" ht="21.75" customHeight="1">
      <c r="A579" s="309" t="s">
        <v>583</v>
      </c>
      <c r="B579" s="305">
        <v>0</v>
      </c>
    </row>
    <row r="580" spans="1:2" ht="21.75" customHeight="1">
      <c r="A580" s="308" t="s">
        <v>584</v>
      </c>
      <c r="B580" s="305">
        <f>SUM(B581:B588)</f>
        <v>66480</v>
      </c>
    </row>
    <row r="581" spans="1:2" ht="21.75" customHeight="1">
      <c r="A581" s="309" t="s">
        <v>585</v>
      </c>
      <c r="B581" s="305">
        <v>48</v>
      </c>
    </row>
    <row r="582" spans="1:2" ht="21.75" customHeight="1">
      <c r="A582" s="309" t="s">
        <v>586</v>
      </c>
      <c r="B582" s="305">
        <v>304</v>
      </c>
    </row>
    <row r="583" spans="1:2" ht="21.75" customHeight="1">
      <c r="A583" s="309" t="s">
        <v>587</v>
      </c>
      <c r="B583" s="305">
        <v>0</v>
      </c>
    </row>
    <row r="584" spans="1:2" ht="21.75" customHeight="1">
      <c r="A584" s="309" t="s">
        <v>588</v>
      </c>
      <c r="B584" s="305">
        <v>22602</v>
      </c>
    </row>
    <row r="585" spans="1:2" ht="21.75" customHeight="1">
      <c r="A585" s="309" t="s">
        <v>589</v>
      </c>
      <c r="B585" s="305">
        <v>18872</v>
      </c>
    </row>
    <row r="586" spans="1:2" ht="21.75" customHeight="1">
      <c r="A586" s="309" t="s">
        <v>590</v>
      </c>
      <c r="B586" s="305">
        <v>0</v>
      </c>
    </row>
    <row r="587" spans="1:2" ht="21.75" customHeight="1">
      <c r="A587" s="309" t="s">
        <v>591</v>
      </c>
      <c r="B587" s="305">
        <v>0</v>
      </c>
    </row>
    <row r="588" spans="1:2" ht="21.75" customHeight="1">
      <c r="A588" s="309" t="s">
        <v>592</v>
      </c>
      <c r="B588" s="305">
        <v>24654</v>
      </c>
    </row>
    <row r="589" spans="1:2" ht="21.75" customHeight="1">
      <c r="A589" s="308" t="s">
        <v>593</v>
      </c>
      <c r="B589" s="305">
        <f>SUM(B590:B592)</f>
        <v>0</v>
      </c>
    </row>
    <row r="590" spans="1:2" ht="21.75" customHeight="1">
      <c r="A590" s="309" t="s">
        <v>594</v>
      </c>
      <c r="B590" s="305">
        <v>0</v>
      </c>
    </row>
    <row r="591" spans="1:2" ht="21.75" customHeight="1">
      <c r="A591" s="309" t="s">
        <v>595</v>
      </c>
      <c r="B591" s="305">
        <v>0</v>
      </c>
    </row>
    <row r="592" spans="1:2" ht="21.75" customHeight="1">
      <c r="A592" s="309" t="s">
        <v>596</v>
      </c>
      <c r="B592" s="305">
        <v>0</v>
      </c>
    </row>
    <row r="593" spans="1:2" ht="21.75" customHeight="1">
      <c r="A593" s="308" t="s">
        <v>597</v>
      </c>
      <c r="B593" s="305">
        <f>SUM(B594:B602)</f>
        <v>5854</v>
      </c>
    </row>
    <row r="594" spans="1:2" ht="21.75" customHeight="1">
      <c r="A594" s="309" t="s">
        <v>598</v>
      </c>
      <c r="B594" s="305">
        <v>5854</v>
      </c>
    </row>
    <row r="595" spans="1:2" ht="21.75" customHeight="1">
      <c r="A595" s="309" t="s">
        <v>599</v>
      </c>
      <c r="B595" s="305">
        <v>0</v>
      </c>
    </row>
    <row r="596" spans="1:2" ht="21.75" customHeight="1">
      <c r="A596" s="309" t="s">
        <v>600</v>
      </c>
      <c r="B596" s="305">
        <v>0</v>
      </c>
    </row>
    <row r="597" spans="1:2" ht="21.75" customHeight="1">
      <c r="A597" s="309" t="s">
        <v>601</v>
      </c>
      <c r="B597" s="305">
        <v>0</v>
      </c>
    </row>
    <row r="598" spans="1:2" ht="21.75" customHeight="1">
      <c r="A598" s="309" t="s">
        <v>602</v>
      </c>
      <c r="B598" s="305">
        <v>0</v>
      </c>
    </row>
    <row r="599" spans="1:2" ht="21.75" customHeight="1">
      <c r="A599" s="309" t="s">
        <v>603</v>
      </c>
      <c r="B599" s="305">
        <v>0</v>
      </c>
    </row>
    <row r="600" spans="1:2" ht="21.75" customHeight="1">
      <c r="A600" s="309" t="s">
        <v>604</v>
      </c>
      <c r="B600" s="305">
        <v>0</v>
      </c>
    </row>
    <row r="601" spans="1:2" ht="21.75" customHeight="1">
      <c r="A601" s="309" t="s">
        <v>605</v>
      </c>
      <c r="B601" s="305">
        <v>0</v>
      </c>
    </row>
    <row r="602" spans="1:2" ht="21.75" customHeight="1">
      <c r="A602" s="309" t="s">
        <v>606</v>
      </c>
      <c r="B602" s="305"/>
    </row>
    <row r="603" spans="1:2" ht="21.75" customHeight="1">
      <c r="A603" s="308" t="s">
        <v>607</v>
      </c>
      <c r="B603" s="305">
        <f>SUM(B604:B611)</f>
        <v>8667</v>
      </c>
    </row>
    <row r="604" spans="1:2" ht="21.75" customHeight="1">
      <c r="A604" s="309" t="s">
        <v>608</v>
      </c>
      <c r="B604" s="305">
        <v>1094</v>
      </c>
    </row>
    <row r="605" spans="1:2" ht="21.75" customHeight="1">
      <c r="A605" s="309" t="s">
        <v>609</v>
      </c>
      <c r="B605" s="305">
        <v>1980</v>
      </c>
    </row>
    <row r="606" spans="1:2" ht="21.75" customHeight="1">
      <c r="A606" s="309" t="s">
        <v>610</v>
      </c>
      <c r="B606" s="305">
        <v>3759</v>
      </c>
    </row>
    <row r="607" spans="1:2" ht="21.75" customHeight="1">
      <c r="A607" s="309" t="s">
        <v>611</v>
      </c>
      <c r="B607" s="305">
        <v>1145</v>
      </c>
    </row>
    <row r="608" spans="1:2" ht="21.75" customHeight="1">
      <c r="A608" s="309" t="s">
        <v>612</v>
      </c>
      <c r="B608" s="305">
        <v>513</v>
      </c>
    </row>
    <row r="609" spans="1:2" ht="21.75" customHeight="1">
      <c r="A609" s="309" t="s">
        <v>613</v>
      </c>
      <c r="B609" s="305">
        <v>0</v>
      </c>
    </row>
    <row r="610" spans="1:2" ht="21.75" customHeight="1">
      <c r="A610" s="309" t="s">
        <v>614</v>
      </c>
      <c r="B610" s="305">
        <v>0</v>
      </c>
    </row>
    <row r="611" spans="1:2" ht="21.75" customHeight="1">
      <c r="A611" s="309" t="s">
        <v>615</v>
      </c>
      <c r="B611" s="305">
        <v>176</v>
      </c>
    </row>
    <row r="612" spans="1:2" ht="21.75" customHeight="1">
      <c r="A612" s="308" t="s">
        <v>616</v>
      </c>
      <c r="B612" s="305">
        <f>SUM(B613:B618)</f>
        <v>2193</v>
      </c>
    </row>
    <row r="613" spans="1:2" ht="21.75" customHeight="1">
      <c r="A613" s="309" t="s">
        <v>617</v>
      </c>
      <c r="B613" s="305">
        <v>1428</v>
      </c>
    </row>
    <row r="614" spans="1:2" ht="21.75" customHeight="1">
      <c r="A614" s="309" t="s">
        <v>618</v>
      </c>
      <c r="B614" s="305">
        <v>172</v>
      </c>
    </row>
    <row r="615" spans="1:2" ht="21.75" customHeight="1">
      <c r="A615" s="309" t="s">
        <v>619</v>
      </c>
      <c r="B615" s="305">
        <v>0</v>
      </c>
    </row>
    <row r="616" spans="1:2" ht="21.75" customHeight="1">
      <c r="A616" s="309" t="s">
        <v>620</v>
      </c>
      <c r="B616" s="305">
        <v>0</v>
      </c>
    </row>
    <row r="617" spans="1:2" ht="21.75" customHeight="1">
      <c r="A617" s="309" t="s">
        <v>621</v>
      </c>
      <c r="B617" s="305">
        <v>442</v>
      </c>
    </row>
    <row r="618" spans="1:2" ht="21.75" customHeight="1">
      <c r="A618" s="309" t="s">
        <v>622</v>
      </c>
      <c r="B618" s="305">
        <v>151</v>
      </c>
    </row>
    <row r="619" spans="1:2" ht="21.75" customHeight="1">
      <c r="A619" s="308" t="s">
        <v>623</v>
      </c>
      <c r="B619" s="305">
        <f>SUM(B620:B626)</f>
        <v>1432</v>
      </c>
    </row>
    <row r="620" spans="1:2" ht="21.75" customHeight="1">
      <c r="A620" s="309" t="s">
        <v>624</v>
      </c>
      <c r="B620" s="305">
        <v>319</v>
      </c>
    </row>
    <row r="621" spans="1:2" ht="21.75" customHeight="1">
      <c r="A621" s="309" t="s">
        <v>625</v>
      </c>
      <c r="B621" s="305">
        <v>368</v>
      </c>
    </row>
    <row r="622" spans="1:2" ht="21.75" customHeight="1">
      <c r="A622" s="309" t="s">
        <v>626</v>
      </c>
      <c r="B622" s="305">
        <v>0</v>
      </c>
    </row>
    <row r="623" spans="1:2" ht="21.75" customHeight="1">
      <c r="A623" s="309" t="s">
        <v>627</v>
      </c>
      <c r="B623" s="305">
        <v>14</v>
      </c>
    </row>
    <row r="624" spans="1:2" ht="21.75" customHeight="1">
      <c r="A624" s="309" t="s">
        <v>628</v>
      </c>
      <c r="B624" s="305">
        <v>441</v>
      </c>
    </row>
    <row r="625" spans="1:2" ht="21.75" customHeight="1">
      <c r="A625" s="309" t="s">
        <v>629</v>
      </c>
      <c r="B625" s="305">
        <v>290</v>
      </c>
    </row>
    <row r="626" spans="1:2" ht="21.75" customHeight="1">
      <c r="A626" s="309" t="s">
        <v>630</v>
      </c>
      <c r="B626" s="305">
        <v>0</v>
      </c>
    </row>
    <row r="627" spans="1:2" ht="21.75" customHeight="1">
      <c r="A627" s="308" t="s">
        <v>631</v>
      </c>
      <c r="B627" s="305">
        <f>SUM(B628:B635)</f>
        <v>2272</v>
      </c>
    </row>
    <row r="628" spans="1:2" ht="21.75" customHeight="1">
      <c r="A628" s="309" t="s">
        <v>194</v>
      </c>
      <c r="B628" s="305">
        <v>91</v>
      </c>
    </row>
    <row r="629" spans="1:2" ht="21.75" customHeight="1">
      <c r="A629" s="309" t="s">
        <v>195</v>
      </c>
      <c r="B629" s="305">
        <v>0</v>
      </c>
    </row>
    <row r="630" spans="1:2" ht="21.75" customHeight="1">
      <c r="A630" s="309" t="s">
        <v>196</v>
      </c>
      <c r="B630" s="305">
        <v>0</v>
      </c>
    </row>
    <row r="631" spans="1:2" ht="21.75" customHeight="1">
      <c r="A631" s="309" t="s">
        <v>632</v>
      </c>
      <c r="B631" s="305">
        <v>397</v>
      </c>
    </row>
    <row r="632" spans="1:2" ht="21.75" customHeight="1">
      <c r="A632" s="309" t="s">
        <v>633</v>
      </c>
      <c r="B632" s="305">
        <v>54</v>
      </c>
    </row>
    <row r="633" spans="1:2" ht="21.75" customHeight="1">
      <c r="A633" s="309" t="s">
        <v>634</v>
      </c>
      <c r="B633" s="305">
        <v>0</v>
      </c>
    </row>
    <row r="634" spans="1:2" ht="21.75" customHeight="1">
      <c r="A634" s="309" t="s">
        <v>635</v>
      </c>
      <c r="B634" s="305">
        <v>1239</v>
      </c>
    </row>
    <row r="635" spans="1:2" ht="21.75" customHeight="1">
      <c r="A635" s="309" t="s">
        <v>636</v>
      </c>
      <c r="B635" s="305">
        <v>491</v>
      </c>
    </row>
    <row r="636" spans="1:2" ht="21.75" customHeight="1">
      <c r="A636" s="308" t="s">
        <v>637</v>
      </c>
      <c r="B636" s="305">
        <f>SUM(B637:B641)</f>
        <v>114</v>
      </c>
    </row>
    <row r="637" spans="1:2" ht="21.75" customHeight="1">
      <c r="A637" s="309" t="s">
        <v>194</v>
      </c>
      <c r="B637" s="305">
        <v>102</v>
      </c>
    </row>
    <row r="638" spans="1:2" ht="21.75" customHeight="1">
      <c r="A638" s="309" t="s">
        <v>195</v>
      </c>
      <c r="B638" s="305">
        <v>9</v>
      </c>
    </row>
    <row r="639" spans="1:2" ht="21.75" customHeight="1">
      <c r="A639" s="309" t="s">
        <v>196</v>
      </c>
      <c r="B639" s="305">
        <v>0</v>
      </c>
    </row>
    <row r="640" spans="1:2" ht="21.75" customHeight="1">
      <c r="A640" s="309" t="s">
        <v>638</v>
      </c>
      <c r="B640" s="305">
        <v>0</v>
      </c>
    </row>
    <row r="641" spans="1:2" ht="21.75" customHeight="1">
      <c r="A641" s="309" t="s">
        <v>639</v>
      </c>
      <c r="B641" s="305">
        <v>3</v>
      </c>
    </row>
    <row r="642" spans="1:2" ht="21.75" customHeight="1">
      <c r="A642" s="308" t="s">
        <v>640</v>
      </c>
      <c r="B642" s="305">
        <f>SUM(B643:B644)</f>
        <v>11392</v>
      </c>
    </row>
    <row r="643" spans="1:2" ht="21.75" customHeight="1">
      <c r="A643" s="309" t="s">
        <v>641</v>
      </c>
      <c r="B643" s="305">
        <v>2696</v>
      </c>
    </row>
    <row r="644" spans="1:2" ht="21.75" customHeight="1">
      <c r="A644" s="309" t="s">
        <v>642</v>
      </c>
      <c r="B644" s="305">
        <v>8696</v>
      </c>
    </row>
    <row r="645" spans="1:2" ht="21.75" customHeight="1">
      <c r="A645" s="308" t="s">
        <v>643</v>
      </c>
      <c r="B645" s="305">
        <f>SUM(B646:B647)</f>
        <v>1081</v>
      </c>
    </row>
    <row r="646" spans="1:2" ht="21.75" customHeight="1">
      <c r="A646" s="309" t="s">
        <v>644</v>
      </c>
      <c r="B646" s="305">
        <v>1051</v>
      </c>
    </row>
    <row r="647" spans="1:2" ht="21.75" customHeight="1">
      <c r="A647" s="309" t="s">
        <v>645</v>
      </c>
      <c r="B647" s="305">
        <v>30</v>
      </c>
    </row>
    <row r="648" spans="1:2" ht="21.75" customHeight="1">
      <c r="A648" s="308" t="s">
        <v>646</v>
      </c>
      <c r="B648" s="305">
        <f>SUM(B649:B650)</f>
        <v>7444</v>
      </c>
    </row>
    <row r="649" spans="1:2" ht="21.75" customHeight="1">
      <c r="A649" s="309" t="s">
        <v>647</v>
      </c>
      <c r="B649" s="305">
        <v>3261</v>
      </c>
    </row>
    <row r="650" spans="1:2" ht="21.75" customHeight="1">
      <c r="A650" s="309" t="s">
        <v>648</v>
      </c>
      <c r="B650" s="305">
        <v>4183</v>
      </c>
    </row>
    <row r="651" spans="1:2" ht="21.75" customHeight="1">
      <c r="A651" s="308" t="s">
        <v>649</v>
      </c>
      <c r="B651" s="305">
        <f>SUM(B652:B653)</f>
        <v>0</v>
      </c>
    </row>
    <row r="652" spans="1:2" ht="21.75" customHeight="1">
      <c r="A652" s="309" t="s">
        <v>650</v>
      </c>
      <c r="B652" s="305">
        <v>0</v>
      </c>
    </row>
    <row r="653" spans="1:2" ht="21.75" customHeight="1">
      <c r="A653" s="309" t="s">
        <v>651</v>
      </c>
      <c r="B653" s="305">
        <v>0</v>
      </c>
    </row>
    <row r="654" spans="1:2" ht="21.75" customHeight="1">
      <c r="A654" s="308" t="s">
        <v>652</v>
      </c>
      <c r="B654" s="305">
        <f>SUM(B655:B656)</f>
        <v>858</v>
      </c>
    </row>
    <row r="655" spans="1:2" ht="21.75" customHeight="1">
      <c r="A655" s="309" t="s">
        <v>653</v>
      </c>
      <c r="B655" s="305">
        <v>0</v>
      </c>
    </row>
    <row r="656" spans="1:2" ht="21.75" customHeight="1">
      <c r="A656" s="309" t="s">
        <v>654</v>
      </c>
      <c r="B656" s="305">
        <v>858</v>
      </c>
    </row>
    <row r="657" spans="1:2" ht="21.75" customHeight="1">
      <c r="A657" s="308" t="s">
        <v>655</v>
      </c>
      <c r="B657" s="305">
        <f>SUM(B658:B660)</f>
        <v>0</v>
      </c>
    </row>
    <row r="658" spans="1:2" ht="21.75" customHeight="1">
      <c r="A658" s="309" t="s">
        <v>656</v>
      </c>
      <c r="B658" s="305">
        <v>0</v>
      </c>
    </row>
    <row r="659" spans="1:2" ht="21.75" customHeight="1">
      <c r="A659" s="309" t="s">
        <v>657</v>
      </c>
      <c r="B659" s="305">
        <v>0</v>
      </c>
    </row>
    <row r="660" spans="1:2" ht="21.75" customHeight="1">
      <c r="A660" s="309" t="s">
        <v>658</v>
      </c>
      <c r="B660" s="305">
        <v>0</v>
      </c>
    </row>
    <row r="661" spans="1:2" ht="21.75" customHeight="1">
      <c r="A661" s="308" t="s">
        <v>659</v>
      </c>
      <c r="B661" s="305">
        <f>SUM(B662:B664)</f>
        <v>0</v>
      </c>
    </row>
    <row r="662" spans="1:2" ht="21.75" customHeight="1">
      <c r="A662" s="309" t="s">
        <v>660</v>
      </c>
      <c r="B662" s="305">
        <v>0</v>
      </c>
    </row>
    <row r="663" spans="1:2" ht="21.75" customHeight="1">
      <c r="A663" s="309" t="s">
        <v>661</v>
      </c>
      <c r="B663" s="305">
        <v>0</v>
      </c>
    </row>
    <row r="664" spans="1:2" ht="21.75" customHeight="1">
      <c r="A664" s="309" t="s">
        <v>662</v>
      </c>
      <c r="B664" s="305">
        <v>0</v>
      </c>
    </row>
    <row r="665" spans="1:2" ht="21.75" customHeight="1">
      <c r="A665" s="308" t="s">
        <v>663</v>
      </c>
      <c r="B665" s="305">
        <f>SUM(B666:B672)</f>
        <v>1796</v>
      </c>
    </row>
    <row r="666" spans="1:2" ht="21.75" customHeight="1">
      <c r="A666" s="309" t="s">
        <v>194</v>
      </c>
      <c r="B666" s="305">
        <v>279</v>
      </c>
    </row>
    <row r="667" spans="1:2" ht="21.75" customHeight="1">
      <c r="A667" s="309" t="s">
        <v>195</v>
      </c>
      <c r="B667" s="305">
        <v>6</v>
      </c>
    </row>
    <row r="668" spans="1:2" ht="21.75" customHeight="1">
      <c r="A668" s="309" t="s">
        <v>196</v>
      </c>
      <c r="B668" s="305">
        <v>0</v>
      </c>
    </row>
    <row r="669" spans="1:2" ht="21.75" customHeight="1">
      <c r="A669" s="309" t="s">
        <v>664</v>
      </c>
      <c r="B669" s="305">
        <v>0</v>
      </c>
    </row>
    <row r="670" spans="1:2" ht="21.75" customHeight="1">
      <c r="A670" s="309" t="s">
        <v>665</v>
      </c>
      <c r="B670" s="305">
        <v>0</v>
      </c>
    </row>
    <row r="671" spans="1:2" ht="21.75" customHeight="1">
      <c r="A671" s="309" t="s">
        <v>203</v>
      </c>
      <c r="B671" s="305">
        <v>1433</v>
      </c>
    </row>
    <row r="672" spans="1:2" ht="21.75" customHeight="1">
      <c r="A672" s="309" t="s">
        <v>666</v>
      </c>
      <c r="B672" s="305">
        <v>78</v>
      </c>
    </row>
    <row r="673" spans="1:2" ht="21.75" customHeight="1">
      <c r="A673" s="308" t="s">
        <v>667</v>
      </c>
      <c r="B673" s="305">
        <f>SUM(B674:B675)</f>
        <v>20</v>
      </c>
    </row>
    <row r="674" spans="1:2" ht="21.75" customHeight="1">
      <c r="A674" s="309" t="s">
        <v>668</v>
      </c>
      <c r="B674" s="305">
        <v>0</v>
      </c>
    </row>
    <row r="675" spans="1:2" ht="21.75" customHeight="1">
      <c r="A675" s="309" t="s">
        <v>669</v>
      </c>
      <c r="B675" s="305">
        <v>20</v>
      </c>
    </row>
    <row r="676" spans="1:2" ht="21.75" customHeight="1">
      <c r="A676" s="308" t="s">
        <v>670</v>
      </c>
      <c r="B676" s="305">
        <f>B677</f>
        <v>1417</v>
      </c>
    </row>
    <row r="677" spans="1:2" ht="21.75" customHeight="1">
      <c r="A677" s="309" t="s">
        <v>671</v>
      </c>
      <c r="B677" s="305">
        <v>1417</v>
      </c>
    </row>
    <row r="678" spans="1:2" ht="21.75" customHeight="1">
      <c r="A678" s="308" t="s">
        <v>672</v>
      </c>
      <c r="B678" s="305">
        <f>SUM(B679,B684,B699,B703,B715,B718,B722,B727,B731,B735,B738,B747,B749)</f>
        <v>70158</v>
      </c>
    </row>
    <row r="679" spans="1:2" ht="21.75" customHeight="1">
      <c r="A679" s="308" t="s">
        <v>673</v>
      </c>
      <c r="B679" s="305">
        <f>SUM(B680:B683)</f>
        <v>4495</v>
      </c>
    </row>
    <row r="680" spans="1:2" ht="21.75" customHeight="1">
      <c r="A680" s="309" t="s">
        <v>194</v>
      </c>
      <c r="B680" s="305">
        <v>1204</v>
      </c>
    </row>
    <row r="681" spans="1:2" ht="21.75" customHeight="1">
      <c r="A681" s="309" t="s">
        <v>195</v>
      </c>
      <c r="B681" s="305">
        <v>13</v>
      </c>
    </row>
    <row r="682" spans="1:2" ht="21.75" customHeight="1">
      <c r="A682" s="309" t="s">
        <v>196</v>
      </c>
      <c r="B682" s="305">
        <v>0</v>
      </c>
    </row>
    <row r="683" spans="1:2" ht="21.75" customHeight="1">
      <c r="A683" s="309" t="s">
        <v>674</v>
      </c>
      <c r="B683" s="305">
        <v>3278</v>
      </c>
    </row>
    <row r="684" spans="1:2" ht="21.75" customHeight="1">
      <c r="A684" s="308" t="s">
        <v>675</v>
      </c>
      <c r="B684" s="305">
        <f>SUM(B685:B698)</f>
        <v>4558</v>
      </c>
    </row>
    <row r="685" spans="1:2" ht="21.75" customHeight="1">
      <c r="A685" s="309" t="s">
        <v>676</v>
      </c>
      <c r="B685" s="305">
        <v>1568</v>
      </c>
    </row>
    <row r="686" spans="1:2" ht="21.75" customHeight="1">
      <c r="A686" s="309" t="s">
        <v>677</v>
      </c>
      <c r="B686" s="305">
        <v>1511</v>
      </c>
    </row>
    <row r="687" spans="1:2" ht="21.75" customHeight="1">
      <c r="A687" s="309" t="s">
        <v>678</v>
      </c>
      <c r="B687" s="305">
        <v>0</v>
      </c>
    </row>
    <row r="688" spans="1:2" ht="21.75" customHeight="1">
      <c r="A688" s="309" t="s">
        <v>679</v>
      </c>
      <c r="B688" s="305">
        <v>0</v>
      </c>
    </row>
    <row r="689" spans="1:2" ht="21.75" customHeight="1">
      <c r="A689" s="309" t="s">
        <v>680</v>
      </c>
      <c r="B689" s="305">
        <v>1402</v>
      </c>
    </row>
    <row r="690" spans="1:2" ht="21.75" customHeight="1">
      <c r="A690" s="309" t="s">
        <v>681</v>
      </c>
      <c r="B690" s="305">
        <v>77</v>
      </c>
    </row>
    <row r="691" spans="1:2" ht="21.75" customHeight="1">
      <c r="A691" s="309" t="s">
        <v>682</v>
      </c>
      <c r="B691" s="305">
        <v>0</v>
      </c>
    </row>
    <row r="692" spans="1:2" ht="21.75" customHeight="1">
      <c r="A692" s="309" t="s">
        <v>683</v>
      </c>
      <c r="B692" s="305">
        <v>0</v>
      </c>
    </row>
    <row r="693" spans="1:2" ht="21.75" customHeight="1">
      <c r="A693" s="309" t="s">
        <v>684</v>
      </c>
      <c r="B693" s="305">
        <v>0</v>
      </c>
    </row>
    <row r="694" spans="1:2" ht="21.75" customHeight="1">
      <c r="A694" s="309" t="s">
        <v>685</v>
      </c>
      <c r="B694" s="305">
        <v>0</v>
      </c>
    </row>
    <row r="695" spans="1:2" ht="21.75" customHeight="1">
      <c r="A695" s="309" t="s">
        <v>686</v>
      </c>
      <c r="B695" s="305">
        <v>0</v>
      </c>
    </row>
    <row r="696" spans="1:2" ht="21.75" customHeight="1">
      <c r="A696" s="309" t="s">
        <v>687</v>
      </c>
      <c r="B696" s="305">
        <v>0</v>
      </c>
    </row>
    <row r="697" spans="1:2" ht="21.75" customHeight="1">
      <c r="A697" s="309" t="s">
        <v>688</v>
      </c>
      <c r="B697" s="305">
        <v>0</v>
      </c>
    </row>
    <row r="698" spans="1:2" ht="21.75" customHeight="1">
      <c r="A698" s="309" t="s">
        <v>689</v>
      </c>
      <c r="B698" s="305">
        <v>0</v>
      </c>
    </row>
    <row r="699" spans="1:2" ht="21.75" customHeight="1">
      <c r="A699" s="308" t="s">
        <v>690</v>
      </c>
      <c r="B699" s="305">
        <f>SUM(B700:B702)</f>
        <v>17843</v>
      </c>
    </row>
    <row r="700" spans="1:2" ht="21.75" customHeight="1">
      <c r="A700" s="309" t="s">
        <v>691</v>
      </c>
      <c r="B700" s="305">
        <v>1685</v>
      </c>
    </row>
    <row r="701" spans="1:2" ht="21.75" customHeight="1">
      <c r="A701" s="309" t="s">
        <v>692</v>
      </c>
      <c r="B701" s="305">
        <v>16154</v>
      </c>
    </row>
    <row r="702" spans="1:2" ht="21.75" customHeight="1">
      <c r="A702" s="309" t="s">
        <v>693</v>
      </c>
      <c r="B702" s="305">
        <v>4</v>
      </c>
    </row>
    <row r="703" spans="1:2" ht="21.75" customHeight="1">
      <c r="A703" s="308" t="s">
        <v>694</v>
      </c>
      <c r="B703" s="305">
        <f>SUM(B704:B714)</f>
        <v>12592</v>
      </c>
    </row>
    <row r="704" spans="1:2" ht="21.75" customHeight="1">
      <c r="A704" s="309" t="s">
        <v>695</v>
      </c>
      <c r="B704" s="305">
        <v>1714</v>
      </c>
    </row>
    <row r="705" spans="1:2" ht="21.75" customHeight="1">
      <c r="A705" s="309" t="s">
        <v>696</v>
      </c>
      <c r="B705" s="305">
        <v>0</v>
      </c>
    </row>
    <row r="706" spans="1:2" ht="21.75" customHeight="1">
      <c r="A706" s="309" t="s">
        <v>697</v>
      </c>
      <c r="B706" s="305">
        <v>2017</v>
      </c>
    </row>
    <row r="707" spans="1:2" ht="21.75" customHeight="1">
      <c r="A707" s="309" t="s">
        <v>698</v>
      </c>
      <c r="B707" s="305">
        <v>0</v>
      </c>
    </row>
    <row r="708" spans="1:2" ht="21.75" customHeight="1">
      <c r="A708" s="309" t="s">
        <v>699</v>
      </c>
      <c r="B708" s="305">
        <v>0</v>
      </c>
    </row>
    <row r="709" spans="1:2" ht="21.75" customHeight="1">
      <c r="A709" s="309" t="s">
        <v>700</v>
      </c>
      <c r="B709" s="305">
        <v>0</v>
      </c>
    </row>
    <row r="710" spans="1:2" ht="21.75" customHeight="1">
      <c r="A710" s="309" t="s">
        <v>701</v>
      </c>
      <c r="B710" s="305">
        <v>0</v>
      </c>
    </row>
    <row r="711" spans="1:2" ht="21.75" customHeight="1">
      <c r="A711" s="309" t="s">
        <v>702</v>
      </c>
      <c r="B711" s="305">
        <v>6500</v>
      </c>
    </row>
    <row r="712" spans="1:2" ht="21.75" customHeight="1">
      <c r="A712" s="309" t="s">
        <v>703</v>
      </c>
      <c r="B712" s="305">
        <v>314</v>
      </c>
    </row>
    <row r="713" spans="1:2" ht="21.75" customHeight="1">
      <c r="A713" s="309" t="s">
        <v>704</v>
      </c>
      <c r="B713" s="305">
        <v>1933</v>
      </c>
    </row>
    <row r="714" spans="1:2" ht="21.75" customHeight="1">
      <c r="A714" s="309" t="s">
        <v>705</v>
      </c>
      <c r="B714" s="305">
        <v>114</v>
      </c>
    </row>
    <row r="715" spans="1:2" ht="21.75" customHeight="1">
      <c r="A715" s="308" t="s">
        <v>706</v>
      </c>
      <c r="B715" s="305">
        <f>SUM(B716:B717)</f>
        <v>140</v>
      </c>
    </row>
    <row r="716" spans="1:2" ht="21.75" customHeight="1">
      <c r="A716" s="309" t="s">
        <v>707</v>
      </c>
      <c r="B716" s="305">
        <v>140</v>
      </c>
    </row>
    <row r="717" spans="1:2" ht="21.75" customHeight="1">
      <c r="A717" s="309" t="s">
        <v>708</v>
      </c>
      <c r="B717" s="305">
        <v>0</v>
      </c>
    </row>
    <row r="718" spans="1:2" ht="21.75" customHeight="1">
      <c r="A718" s="308" t="s">
        <v>709</v>
      </c>
      <c r="B718" s="305">
        <f>SUM(B719:B721)</f>
        <v>7645</v>
      </c>
    </row>
    <row r="719" spans="1:2" ht="21.75" customHeight="1">
      <c r="A719" s="309" t="s">
        <v>710</v>
      </c>
      <c r="B719" s="305">
        <v>0</v>
      </c>
    </row>
    <row r="720" spans="1:2" ht="21.75" customHeight="1">
      <c r="A720" s="309" t="s">
        <v>711</v>
      </c>
      <c r="B720" s="305">
        <v>7386</v>
      </c>
    </row>
    <row r="721" spans="1:2" ht="21.75" customHeight="1">
      <c r="A721" s="309" t="s">
        <v>712</v>
      </c>
      <c r="B721" s="305">
        <v>259</v>
      </c>
    </row>
    <row r="722" spans="1:2" ht="21.75" customHeight="1">
      <c r="A722" s="308" t="s">
        <v>713</v>
      </c>
      <c r="B722" s="305">
        <f>SUM(B723:B726)</f>
        <v>15372</v>
      </c>
    </row>
    <row r="723" spans="1:2" ht="21.75" customHeight="1">
      <c r="A723" s="309" t="s">
        <v>714</v>
      </c>
      <c r="B723" s="305">
        <v>2646</v>
      </c>
    </row>
    <row r="724" spans="1:2" ht="21.75" customHeight="1">
      <c r="A724" s="309" t="s">
        <v>715</v>
      </c>
      <c r="B724" s="305">
        <v>8760</v>
      </c>
    </row>
    <row r="725" spans="1:2" ht="21.75" customHeight="1">
      <c r="A725" s="309" t="s">
        <v>716</v>
      </c>
      <c r="B725" s="305">
        <v>0</v>
      </c>
    </row>
    <row r="726" spans="1:2" ht="21.75" customHeight="1">
      <c r="A726" s="309" t="s">
        <v>717</v>
      </c>
      <c r="B726" s="305">
        <v>3966</v>
      </c>
    </row>
    <row r="727" spans="1:2" ht="21.75" customHeight="1">
      <c r="A727" s="308" t="s">
        <v>718</v>
      </c>
      <c r="B727" s="305">
        <f>SUM(B728:B730)</f>
        <v>1500</v>
      </c>
    </row>
    <row r="728" spans="1:2" ht="21.75" customHeight="1">
      <c r="A728" s="309" t="s">
        <v>719</v>
      </c>
      <c r="B728" s="305">
        <v>50</v>
      </c>
    </row>
    <row r="729" spans="1:2" ht="21.75" customHeight="1">
      <c r="A729" s="309" t="s">
        <v>720</v>
      </c>
      <c r="B729" s="305">
        <v>1450</v>
      </c>
    </row>
    <row r="730" spans="1:2" ht="21.75" customHeight="1">
      <c r="A730" s="309" t="s">
        <v>721</v>
      </c>
      <c r="B730" s="305">
        <v>0</v>
      </c>
    </row>
    <row r="731" spans="1:2" ht="21.75" customHeight="1">
      <c r="A731" s="308" t="s">
        <v>722</v>
      </c>
      <c r="B731" s="305">
        <f>SUM(B732:B734)</f>
        <v>3589</v>
      </c>
    </row>
    <row r="732" spans="1:2" ht="21.75" customHeight="1">
      <c r="A732" s="309" t="s">
        <v>723</v>
      </c>
      <c r="B732" s="305">
        <v>3209</v>
      </c>
    </row>
    <row r="733" spans="1:2" ht="21.75" customHeight="1">
      <c r="A733" s="309" t="s">
        <v>724</v>
      </c>
      <c r="B733" s="305">
        <v>0</v>
      </c>
    </row>
    <row r="734" spans="1:2" ht="21.75" customHeight="1">
      <c r="A734" s="309" t="s">
        <v>725</v>
      </c>
      <c r="B734" s="305">
        <v>380</v>
      </c>
    </row>
    <row r="735" spans="1:2" ht="21.75" customHeight="1">
      <c r="A735" s="308" t="s">
        <v>726</v>
      </c>
      <c r="B735" s="305">
        <f>SUM(B736:B737)</f>
        <v>1028</v>
      </c>
    </row>
    <row r="736" spans="1:2" ht="21.75" customHeight="1">
      <c r="A736" s="309" t="s">
        <v>727</v>
      </c>
      <c r="B736" s="305">
        <v>1028</v>
      </c>
    </row>
    <row r="737" spans="1:2" ht="21.75" customHeight="1">
      <c r="A737" s="309" t="s">
        <v>728</v>
      </c>
      <c r="B737" s="305">
        <v>0</v>
      </c>
    </row>
    <row r="738" spans="1:2" ht="21.75" customHeight="1">
      <c r="A738" s="308" t="s">
        <v>729</v>
      </c>
      <c r="B738" s="305">
        <f>SUM(B739:B746)</f>
        <v>1160</v>
      </c>
    </row>
    <row r="739" spans="1:2" ht="21.75" customHeight="1">
      <c r="A739" s="309" t="s">
        <v>194</v>
      </c>
      <c r="B739" s="305">
        <v>553</v>
      </c>
    </row>
    <row r="740" spans="1:2" ht="21.75" customHeight="1">
      <c r="A740" s="309" t="s">
        <v>195</v>
      </c>
      <c r="B740" s="305">
        <v>74</v>
      </c>
    </row>
    <row r="741" spans="1:2" ht="21.75" customHeight="1">
      <c r="A741" s="309" t="s">
        <v>196</v>
      </c>
      <c r="B741" s="305">
        <v>0</v>
      </c>
    </row>
    <row r="742" spans="1:2" ht="21.75" customHeight="1">
      <c r="A742" s="309" t="s">
        <v>235</v>
      </c>
      <c r="B742" s="305">
        <v>0</v>
      </c>
    </row>
    <row r="743" spans="1:2" ht="21.75" customHeight="1">
      <c r="A743" s="309" t="s">
        <v>730</v>
      </c>
      <c r="B743" s="305">
        <v>244</v>
      </c>
    </row>
    <row r="744" spans="1:2" ht="21.75" customHeight="1">
      <c r="A744" s="309" t="s">
        <v>731</v>
      </c>
      <c r="B744" s="305">
        <v>1</v>
      </c>
    </row>
    <row r="745" spans="1:2" ht="21.75" customHeight="1">
      <c r="A745" s="309" t="s">
        <v>203</v>
      </c>
      <c r="B745" s="305">
        <v>58</v>
      </c>
    </row>
    <row r="746" spans="1:2" ht="21.75" customHeight="1">
      <c r="A746" s="309" t="s">
        <v>732</v>
      </c>
      <c r="B746" s="305">
        <v>230</v>
      </c>
    </row>
    <row r="747" spans="1:2" ht="21.75" customHeight="1">
      <c r="A747" s="308" t="s">
        <v>733</v>
      </c>
      <c r="B747" s="305">
        <f>B748</f>
        <v>99</v>
      </c>
    </row>
    <row r="748" spans="1:2" ht="21.75" customHeight="1">
      <c r="A748" s="309" t="s">
        <v>734</v>
      </c>
      <c r="B748" s="305">
        <v>99</v>
      </c>
    </row>
    <row r="749" spans="1:2" ht="21.75" customHeight="1">
      <c r="A749" s="308" t="s">
        <v>735</v>
      </c>
      <c r="B749" s="305">
        <f>B750</f>
        <v>137</v>
      </c>
    </row>
    <row r="750" spans="1:2" ht="21.75" customHeight="1">
      <c r="A750" s="309" t="s">
        <v>736</v>
      </c>
      <c r="B750" s="305">
        <v>137</v>
      </c>
    </row>
    <row r="751" spans="1:2" ht="21.75" customHeight="1">
      <c r="A751" s="308" t="s">
        <v>737</v>
      </c>
      <c r="B751" s="305">
        <f>SUM(B752,B762,B766,B775,B782,B789,B795,B798,B801,B803,B805,B811,B813,B815,B826)</f>
        <v>25343</v>
      </c>
    </row>
    <row r="752" spans="1:2" ht="21.75" customHeight="1">
      <c r="A752" s="308" t="s">
        <v>738</v>
      </c>
      <c r="B752" s="305">
        <f>SUM(B753:B761)</f>
        <v>1351</v>
      </c>
    </row>
    <row r="753" spans="1:2" ht="21.75" customHeight="1">
      <c r="A753" s="309" t="s">
        <v>194</v>
      </c>
      <c r="B753" s="305">
        <v>670</v>
      </c>
    </row>
    <row r="754" spans="1:2" ht="21.75" customHeight="1">
      <c r="A754" s="309" t="s">
        <v>195</v>
      </c>
      <c r="B754" s="305">
        <v>0</v>
      </c>
    </row>
    <row r="755" spans="1:2" ht="21.75" customHeight="1">
      <c r="A755" s="309" t="s">
        <v>196</v>
      </c>
      <c r="B755" s="305">
        <v>0</v>
      </c>
    </row>
    <row r="756" spans="1:2" ht="21.75" customHeight="1">
      <c r="A756" s="309" t="s">
        <v>739</v>
      </c>
      <c r="B756" s="305">
        <v>0</v>
      </c>
    </row>
    <row r="757" spans="1:2" ht="21.75" customHeight="1">
      <c r="A757" s="309" t="s">
        <v>740</v>
      </c>
      <c r="B757" s="305">
        <v>0</v>
      </c>
    </row>
    <row r="758" spans="1:2" ht="21.75" customHeight="1">
      <c r="A758" s="309" t="s">
        <v>741</v>
      </c>
      <c r="B758" s="305">
        <v>0</v>
      </c>
    </row>
    <row r="759" spans="1:2" ht="21.75" customHeight="1">
      <c r="A759" s="309" t="s">
        <v>742</v>
      </c>
      <c r="B759" s="305">
        <v>0</v>
      </c>
    </row>
    <row r="760" spans="1:2" ht="21.75" customHeight="1">
      <c r="A760" s="309" t="s">
        <v>743</v>
      </c>
      <c r="B760" s="305">
        <v>0</v>
      </c>
    </row>
    <row r="761" spans="1:2" ht="21.75" customHeight="1">
      <c r="A761" s="309" t="s">
        <v>744</v>
      </c>
      <c r="B761" s="305">
        <v>681</v>
      </c>
    </row>
    <row r="762" spans="1:2" ht="21.75" customHeight="1">
      <c r="A762" s="308" t="s">
        <v>745</v>
      </c>
      <c r="B762" s="305">
        <f>SUM(B763:B765)</f>
        <v>122</v>
      </c>
    </row>
    <row r="763" spans="1:2" ht="21.75" customHeight="1">
      <c r="A763" s="309" t="s">
        <v>746</v>
      </c>
      <c r="B763" s="305">
        <v>0</v>
      </c>
    </row>
    <row r="764" spans="1:2" ht="21.75" customHeight="1">
      <c r="A764" s="309" t="s">
        <v>747</v>
      </c>
      <c r="B764" s="305">
        <v>0</v>
      </c>
    </row>
    <row r="765" spans="1:2" ht="21.75" customHeight="1">
      <c r="A765" s="309" t="s">
        <v>748</v>
      </c>
      <c r="B765" s="305">
        <v>122</v>
      </c>
    </row>
    <row r="766" spans="1:2" ht="21.75" customHeight="1">
      <c r="A766" s="308" t="s">
        <v>749</v>
      </c>
      <c r="B766" s="305">
        <f>SUM(B767:B774)</f>
        <v>4342</v>
      </c>
    </row>
    <row r="767" spans="1:2" ht="21.75" customHeight="1">
      <c r="A767" s="309" t="s">
        <v>750</v>
      </c>
      <c r="B767" s="305">
        <v>407</v>
      </c>
    </row>
    <row r="768" spans="1:2" ht="21.75" customHeight="1">
      <c r="A768" s="309" t="s">
        <v>751</v>
      </c>
      <c r="B768" s="305">
        <v>1059</v>
      </c>
    </row>
    <row r="769" spans="1:2" ht="21.75" customHeight="1">
      <c r="A769" s="309" t="s">
        <v>752</v>
      </c>
      <c r="B769" s="305">
        <v>0</v>
      </c>
    </row>
    <row r="770" spans="1:2" ht="21.75" customHeight="1">
      <c r="A770" s="309" t="s">
        <v>753</v>
      </c>
      <c r="B770" s="305">
        <v>692</v>
      </c>
    </row>
    <row r="771" spans="1:2" ht="21.75" customHeight="1">
      <c r="A771" s="309" t="s">
        <v>754</v>
      </c>
      <c r="B771" s="305">
        <v>0</v>
      </c>
    </row>
    <row r="772" spans="1:2" ht="21.75" customHeight="1">
      <c r="A772" s="309" t="s">
        <v>755</v>
      </c>
      <c r="B772" s="305">
        <v>0</v>
      </c>
    </row>
    <row r="773" spans="1:2" ht="21.75" customHeight="1">
      <c r="A773" s="309" t="s">
        <v>756</v>
      </c>
      <c r="B773" s="305">
        <v>1693</v>
      </c>
    </row>
    <row r="774" spans="1:2" ht="21.75" customHeight="1">
      <c r="A774" s="309" t="s">
        <v>757</v>
      </c>
      <c r="B774" s="305">
        <v>491</v>
      </c>
    </row>
    <row r="775" spans="1:2" ht="21.75" customHeight="1">
      <c r="A775" s="308" t="s">
        <v>758</v>
      </c>
      <c r="B775" s="305">
        <f>SUM(B776:B781)</f>
        <v>3688</v>
      </c>
    </row>
    <row r="776" spans="1:2" ht="21.75" customHeight="1">
      <c r="A776" s="309" t="s">
        <v>759</v>
      </c>
      <c r="B776" s="305">
        <v>25</v>
      </c>
    </row>
    <row r="777" spans="1:2" ht="21.75" customHeight="1">
      <c r="A777" s="309" t="s">
        <v>760</v>
      </c>
      <c r="B777" s="305">
        <v>307</v>
      </c>
    </row>
    <row r="778" spans="1:2" ht="21.75" customHeight="1">
      <c r="A778" s="309" t="s">
        <v>761</v>
      </c>
      <c r="B778" s="305">
        <v>0</v>
      </c>
    </row>
    <row r="779" spans="1:2" ht="21.75" customHeight="1">
      <c r="A779" s="309" t="s">
        <v>762</v>
      </c>
      <c r="B779" s="305">
        <v>0</v>
      </c>
    </row>
    <row r="780" spans="1:2" ht="21.75" customHeight="1">
      <c r="A780" s="309" t="s">
        <v>763</v>
      </c>
      <c r="B780" s="305">
        <v>3356</v>
      </c>
    </row>
    <row r="781" spans="1:2" ht="21.75" customHeight="1">
      <c r="A781" s="309" t="s">
        <v>764</v>
      </c>
      <c r="B781" s="305">
        <v>0</v>
      </c>
    </row>
    <row r="782" spans="1:2" ht="21.75" customHeight="1">
      <c r="A782" s="308" t="s">
        <v>765</v>
      </c>
      <c r="B782" s="305">
        <f>SUM(B783:B788)</f>
        <v>711</v>
      </c>
    </row>
    <row r="783" spans="1:2" ht="21.75" customHeight="1">
      <c r="A783" s="309" t="s">
        <v>766</v>
      </c>
      <c r="B783" s="305">
        <v>454</v>
      </c>
    </row>
    <row r="784" spans="1:2" ht="21.75" customHeight="1">
      <c r="A784" s="309" t="s">
        <v>767</v>
      </c>
      <c r="B784" s="305">
        <v>2</v>
      </c>
    </row>
    <row r="785" spans="1:2" ht="21.75" customHeight="1">
      <c r="A785" s="309" t="s">
        <v>768</v>
      </c>
      <c r="B785" s="305">
        <v>0</v>
      </c>
    </row>
    <row r="786" spans="1:2" ht="21.75" customHeight="1">
      <c r="A786" s="309" t="s">
        <v>769</v>
      </c>
      <c r="B786" s="305">
        <v>0</v>
      </c>
    </row>
    <row r="787" spans="1:2" ht="21.75" customHeight="1">
      <c r="A787" s="309" t="s">
        <v>770</v>
      </c>
      <c r="B787" s="305">
        <v>255</v>
      </c>
    </row>
    <row r="788" spans="1:2" ht="21.75" customHeight="1">
      <c r="A788" s="309" t="s">
        <v>771</v>
      </c>
      <c r="B788" s="305">
        <v>0</v>
      </c>
    </row>
    <row r="789" spans="1:2" ht="21.75" customHeight="1">
      <c r="A789" s="308" t="s">
        <v>772</v>
      </c>
      <c r="B789" s="305">
        <f>SUM(B790:B794)</f>
        <v>5129</v>
      </c>
    </row>
    <row r="790" spans="1:2" ht="21.75" customHeight="1">
      <c r="A790" s="309" t="s">
        <v>773</v>
      </c>
      <c r="B790" s="305">
        <v>5024</v>
      </c>
    </row>
    <row r="791" spans="1:2" ht="21.75" customHeight="1">
      <c r="A791" s="309" t="s">
        <v>774</v>
      </c>
      <c r="B791" s="305">
        <v>0</v>
      </c>
    </row>
    <row r="792" spans="1:2" ht="21.75" customHeight="1">
      <c r="A792" s="309" t="s">
        <v>775</v>
      </c>
      <c r="B792" s="305">
        <v>0</v>
      </c>
    </row>
    <row r="793" spans="1:2" ht="21.75" customHeight="1">
      <c r="A793" s="309" t="s">
        <v>776</v>
      </c>
      <c r="B793" s="305">
        <v>40</v>
      </c>
    </row>
    <row r="794" spans="1:2" ht="21.75" customHeight="1">
      <c r="A794" s="309" t="s">
        <v>777</v>
      </c>
      <c r="B794" s="305">
        <v>65</v>
      </c>
    </row>
    <row r="795" spans="1:2" ht="21.75" customHeight="1">
      <c r="A795" s="308" t="s">
        <v>778</v>
      </c>
      <c r="B795" s="305">
        <f>SUM(B796:B797)</f>
        <v>0</v>
      </c>
    </row>
    <row r="796" spans="1:2" ht="21.75" customHeight="1">
      <c r="A796" s="309" t="s">
        <v>779</v>
      </c>
      <c r="B796" s="305">
        <v>0</v>
      </c>
    </row>
    <row r="797" spans="1:2" ht="21.75" customHeight="1">
      <c r="A797" s="309" t="s">
        <v>780</v>
      </c>
      <c r="B797" s="305">
        <v>0</v>
      </c>
    </row>
    <row r="798" spans="1:2" ht="21.75" customHeight="1">
      <c r="A798" s="308" t="s">
        <v>781</v>
      </c>
      <c r="B798" s="305">
        <f>SUM(B799:B800)</f>
        <v>0</v>
      </c>
    </row>
    <row r="799" spans="1:2" ht="21.75" customHeight="1">
      <c r="A799" s="309" t="s">
        <v>782</v>
      </c>
      <c r="B799" s="305">
        <v>0</v>
      </c>
    </row>
    <row r="800" spans="1:2" ht="21.75" customHeight="1">
      <c r="A800" s="309" t="s">
        <v>783</v>
      </c>
      <c r="B800" s="305">
        <v>0</v>
      </c>
    </row>
    <row r="801" spans="1:2" ht="21.75" customHeight="1">
      <c r="A801" s="308" t="s">
        <v>784</v>
      </c>
      <c r="B801" s="305">
        <f>B802</f>
        <v>0</v>
      </c>
    </row>
    <row r="802" spans="1:2" ht="21.75" customHeight="1">
      <c r="A802" s="309" t="s">
        <v>785</v>
      </c>
      <c r="B802" s="305">
        <v>0</v>
      </c>
    </row>
    <row r="803" spans="1:2" ht="21.75" customHeight="1">
      <c r="A803" s="308" t="s">
        <v>786</v>
      </c>
      <c r="B803" s="305">
        <f>B804</f>
        <v>0</v>
      </c>
    </row>
    <row r="804" spans="1:2" ht="21.75" customHeight="1">
      <c r="A804" s="309" t="s">
        <v>787</v>
      </c>
      <c r="B804" s="305">
        <v>0</v>
      </c>
    </row>
    <row r="805" spans="1:2" ht="21.75" customHeight="1">
      <c r="A805" s="308" t="s">
        <v>788</v>
      </c>
      <c r="B805" s="305">
        <f>SUM(B806:B810)</f>
        <v>0</v>
      </c>
    </row>
    <row r="806" spans="1:2" ht="21.75" customHeight="1">
      <c r="A806" s="309" t="s">
        <v>789</v>
      </c>
      <c r="B806" s="305">
        <v>0</v>
      </c>
    </row>
    <row r="807" spans="1:2" ht="21.75" customHeight="1">
      <c r="A807" s="309" t="s">
        <v>790</v>
      </c>
      <c r="B807" s="305"/>
    </row>
    <row r="808" spans="1:2" ht="21.75" customHeight="1">
      <c r="A808" s="309" t="s">
        <v>791</v>
      </c>
      <c r="B808" s="305">
        <v>0</v>
      </c>
    </row>
    <row r="809" spans="1:2" ht="21.75" customHeight="1">
      <c r="A809" s="309" t="s">
        <v>792</v>
      </c>
      <c r="B809" s="305">
        <v>0</v>
      </c>
    </row>
    <row r="810" spans="1:2" ht="21.75" customHeight="1">
      <c r="A810" s="309" t="s">
        <v>793</v>
      </c>
      <c r="B810" s="305">
        <v>0</v>
      </c>
    </row>
    <row r="811" spans="1:2" ht="21.75" customHeight="1">
      <c r="A811" s="308" t="s">
        <v>794</v>
      </c>
      <c r="B811" s="305">
        <f>B812</f>
        <v>0</v>
      </c>
    </row>
    <row r="812" spans="1:2" ht="21.75" customHeight="1">
      <c r="A812" s="309" t="s">
        <v>795</v>
      </c>
      <c r="B812" s="305">
        <v>0</v>
      </c>
    </row>
    <row r="813" spans="1:2" ht="21.75" customHeight="1">
      <c r="A813" s="308" t="s">
        <v>796</v>
      </c>
      <c r="B813" s="305">
        <f>B814</f>
        <v>0</v>
      </c>
    </row>
    <row r="814" spans="1:2" ht="21.75" customHeight="1">
      <c r="A814" s="309" t="s">
        <v>797</v>
      </c>
      <c r="B814" s="305">
        <v>0</v>
      </c>
    </row>
    <row r="815" spans="1:2" ht="21.75" customHeight="1">
      <c r="A815" s="308" t="s">
        <v>798</v>
      </c>
      <c r="B815" s="305">
        <f>SUM(B816:B825)</f>
        <v>0</v>
      </c>
    </row>
    <row r="816" spans="1:2" ht="21.75" customHeight="1">
      <c r="A816" s="309" t="s">
        <v>194</v>
      </c>
      <c r="B816" s="305">
        <v>0</v>
      </c>
    </row>
    <row r="817" spans="1:2" ht="21.75" customHeight="1">
      <c r="A817" s="309" t="s">
        <v>195</v>
      </c>
      <c r="B817" s="305">
        <v>0</v>
      </c>
    </row>
    <row r="818" spans="1:2" ht="21.75" customHeight="1">
      <c r="A818" s="309" t="s">
        <v>196</v>
      </c>
      <c r="B818" s="305">
        <v>0</v>
      </c>
    </row>
    <row r="819" spans="1:2" ht="21.75" customHeight="1">
      <c r="A819" s="309" t="s">
        <v>799</v>
      </c>
      <c r="B819" s="305">
        <v>0</v>
      </c>
    </row>
    <row r="820" spans="1:2" ht="21.75" customHeight="1">
      <c r="A820" s="309" t="s">
        <v>800</v>
      </c>
      <c r="B820" s="305">
        <v>0</v>
      </c>
    </row>
    <row r="821" spans="1:2" ht="21.75" customHeight="1">
      <c r="A821" s="309" t="s">
        <v>801</v>
      </c>
      <c r="B821" s="305">
        <v>0</v>
      </c>
    </row>
    <row r="822" spans="1:2" ht="21.75" customHeight="1">
      <c r="A822" s="309" t="s">
        <v>235</v>
      </c>
      <c r="B822" s="305">
        <v>0</v>
      </c>
    </row>
    <row r="823" spans="1:2" ht="21.75" customHeight="1">
      <c r="A823" s="309" t="s">
        <v>802</v>
      </c>
      <c r="B823" s="305">
        <v>0</v>
      </c>
    </row>
    <row r="824" spans="1:2" ht="21.75" customHeight="1">
      <c r="A824" s="309" t="s">
        <v>203</v>
      </c>
      <c r="B824" s="305">
        <v>0</v>
      </c>
    </row>
    <row r="825" spans="1:2" ht="21.75" customHeight="1">
      <c r="A825" s="309" t="s">
        <v>803</v>
      </c>
      <c r="B825" s="305">
        <v>0</v>
      </c>
    </row>
    <row r="826" spans="1:2" ht="21.75" customHeight="1">
      <c r="A826" s="308" t="s">
        <v>804</v>
      </c>
      <c r="B826" s="305">
        <f>B827</f>
        <v>10000</v>
      </c>
    </row>
    <row r="827" spans="1:2" ht="21.75" customHeight="1">
      <c r="A827" s="309" t="s">
        <v>805</v>
      </c>
      <c r="B827" s="305">
        <v>10000</v>
      </c>
    </row>
    <row r="828" spans="1:2" ht="21.75" customHeight="1">
      <c r="A828" s="308" t="s">
        <v>806</v>
      </c>
      <c r="B828" s="305">
        <f>SUM(B829,B840,B842,B845,B847,B849)</f>
        <v>9673</v>
      </c>
    </row>
    <row r="829" spans="1:2" ht="21.75" customHeight="1">
      <c r="A829" s="308" t="s">
        <v>807</v>
      </c>
      <c r="B829" s="305">
        <f>SUM(B830:B839)</f>
        <v>7993</v>
      </c>
    </row>
    <row r="830" spans="1:2" ht="21.75" customHeight="1">
      <c r="A830" s="309" t="s">
        <v>194</v>
      </c>
      <c r="B830" s="305">
        <v>2071</v>
      </c>
    </row>
    <row r="831" spans="1:2" ht="21.75" customHeight="1">
      <c r="A831" s="309" t="s">
        <v>195</v>
      </c>
      <c r="B831" s="305">
        <v>870</v>
      </c>
    </row>
    <row r="832" spans="1:2" ht="21.75" customHeight="1">
      <c r="A832" s="309" t="s">
        <v>196</v>
      </c>
      <c r="B832" s="305">
        <v>0</v>
      </c>
    </row>
    <row r="833" spans="1:2" ht="21.75" customHeight="1">
      <c r="A833" s="309" t="s">
        <v>808</v>
      </c>
      <c r="B833" s="305">
        <v>0</v>
      </c>
    </row>
    <row r="834" spans="1:2" ht="21.75" customHeight="1">
      <c r="A834" s="309" t="s">
        <v>809</v>
      </c>
      <c r="B834" s="305">
        <v>0</v>
      </c>
    </row>
    <row r="835" spans="1:2" ht="21.75" customHeight="1">
      <c r="A835" s="309" t="s">
        <v>810</v>
      </c>
      <c r="B835" s="305">
        <v>425</v>
      </c>
    </row>
    <row r="836" spans="1:2" ht="21.75" customHeight="1">
      <c r="A836" s="309" t="s">
        <v>811</v>
      </c>
      <c r="B836" s="305">
        <v>0</v>
      </c>
    </row>
    <row r="837" spans="1:2" ht="21.75" customHeight="1">
      <c r="A837" s="309" t="s">
        <v>812</v>
      </c>
      <c r="B837" s="305">
        <v>0</v>
      </c>
    </row>
    <row r="838" spans="1:2" ht="21.75" customHeight="1">
      <c r="A838" s="309" t="s">
        <v>813</v>
      </c>
      <c r="B838" s="305">
        <v>0</v>
      </c>
    </row>
    <row r="839" spans="1:2" ht="21.75" customHeight="1">
      <c r="A839" s="309" t="s">
        <v>814</v>
      </c>
      <c r="B839" s="305">
        <v>4627</v>
      </c>
    </row>
    <row r="840" spans="1:2" ht="21.75" customHeight="1">
      <c r="A840" s="308" t="s">
        <v>815</v>
      </c>
      <c r="B840" s="305">
        <f>B841</f>
        <v>10</v>
      </c>
    </row>
    <row r="841" spans="1:2" ht="21.75" customHeight="1">
      <c r="A841" s="309" t="s">
        <v>816</v>
      </c>
      <c r="B841" s="305">
        <v>10</v>
      </c>
    </row>
    <row r="842" spans="1:2" ht="21.75" customHeight="1">
      <c r="A842" s="308" t="s">
        <v>817</v>
      </c>
      <c r="B842" s="305">
        <f>SUM(B843:B844)</f>
        <v>82</v>
      </c>
    </row>
    <row r="843" spans="1:2" ht="21.75" customHeight="1">
      <c r="A843" s="309" t="s">
        <v>818</v>
      </c>
      <c r="B843" s="305"/>
    </row>
    <row r="844" spans="1:2" ht="21.75" customHeight="1">
      <c r="A844" s="309" t="s">
        <v>819</v>
      </c>
      <c r="B844" s="305">
        <v>82</v>
      </c>
    </row>
    <row r="845" spans="1:2" ht="21.75" customHeight="1">
      <c r="A845" s="308" t="s">
        <v>820</v>
      </c>
      <c r="B845" s="305">
        <f aca="true" t="shared" si="0" ref="B845:B849">B846</f>
        <v>999</v>
      </c>
    </row>
    <row r="846" spans="1:2" ht="21.75" customHeight="1">
      <c r="A846" s="309" t="s">
        <v>821</v>
      </c>
      <c r="B846" s="305">
        <v>999</v>
      </c>
    </row>
    <row r="847" spans="1:2" ht="21.75" customHeight="1">
      <c r="A847" s="308" t="s">
        <v>822</v>
      </c>
      <c r="B847" s="305">
        <f t="shared" si="0"/>
        <v>0</v>
      </c>
    </row>
    <row r="848" spans="1:2" ht="21.75" customHeight="1">
      <c r="A848" s="309" t="s">
        <v>823</v>
      </c>
      <c r="B848" s="305">
        <v>0</v>
      </c>
    </row>
    <row r="849" spans="1:2" ht="21.75" customHeight="1">
      <c r="A849" s="308" t="s">
        <v>824</v>
      </c>
      <c r="B849" s="305">
        <f t="shared" si="0"/>
        <v>589</v>
      </c>
    </row>
    <row r="850" spans="1:2" ht="21.75" customHeight="1">
      <c r="A850" s="309" t="s">
        <v>825</v>
      </c>
      <c r="B850" s="305">
        <v>589</v>
      </c>
    </row>
    <row r="851" spans="1:2" ht="21.75" customHeight="1">
      <c r="A851" s="308" t="s">
        <v>826</v>
      </c>
      <c r="B851" s="305">
        <f>SUM(B852,B878,B900,B928,B939,B946,B952,B955)</f>
        <v>110056</v>
      </c>
    </row>
    <row r="852" spans="1:2" ht="21.75" customHeight="1">
      <c r="A852" s="308" t="s">
        <v>827</v>
      </c>
      <c r="B852" s="305">
        <f>SUM(B853:B877)</f>
        <v>49326</v>
      </c>
    </row>
    <row r="853" spans="1:2" ht="21.75" customHeight="1">
      <c r="A853" s="309" t="s">
        <v>194</v>
      </c>
      <c r="B853" s="305">
        <v>2096</v>
      </c>
    </row>
    <row r="854" spans="1:2" ht="21.75" customHeight="1">
      <c r="A854" s="309" t="s">
        <v>195</v>
      </c>
      <c r="B854" s="305">
        <v>53</v>
      </c>
    </row>
    <row r="855" spans="1:2" ht="21.75" customHeight="1">
      <c r="A855" s="309" t="s">
        <v>196</v>
      </c>
      <c r="B855" s="305">
        <v>0</v>
      </c>
    </row>
    <row r="856" spans="1:2" ht="21.75" customHeight="1">
      <c r="A856" s="309" t="s">
        <v>203</v>
      </c>
      <c r="B856" s="305">
        <v>12693</v>
      </c>
    </row>
    <row r="857" spans="1:2" ht="21.75" customHeight="1">
      <c r="A857" s="309" t="s">
        <v>828</v>
      </c>
      <c r="B857" s="305">
        <v>0</v>
      </c>
    </row>
    <row r="858" spans="1:2" ht="21.75" customHeight="1">
      <c r="A858" s="309" t="s">
        <v>829</v>
      </c>
      <c r="B858" s="305">
        <v>143</v>
      </c>
    </row>
    <row r="859" spans="1:2" ht="21.75" customHeight="1">
      <c r="A859" s="309" t="s">
        <v>830</v>
      </c>
      <c r="B859" s="305">
        <v>1069</v>
      </c>
    </row>
    <row r="860" spans="1:2" ht="21.75" customHeight="1">
      <c r="A860" s="309" t="s">
        <v>831</v>
      </c>
      <c r="B860" s="305">
        <v>13</v>
      </c>
    </row>
    <row r="861" spans="1:2" ht="21.75" customHeight="1">
      <c r="A861" s="309" t="s">
        <v>832</v>
      </c>
      <c r="B861" s="305">
        <v>15</v>
      </c>
    </row>
    <row r="862" spans="1:2" ht="21.75" customHeight="1">
      <c r="A862" s="309" t="s">
        <v>833</v>
      </c>
      <c r="B862" s="305">
        <v>0</v>
      </c>
    </row>
    <row r="863" spans="1:2" ht="21.75" customHeight="1">
      <c r="A863" s="309" t="s">
        <v>834</v>
      </c>
      <c r="B863" s="305">
        <v>26</v>
      </c>
    </row>
    <row r="864" spans="1:2" ht="21.75" customHeight="1">
      <c r="A864" s="309" t="s">
        <v>835</v>
      </c>
      <c r="B864" s="305">
        <v>0</v>
      </c>
    </row>
    <row r="865" spans="1:2" ht="21.75" customHeight="1">
      <c r="A865" s="309" t="s">
        <v>836</v>
      </c>
      <c r="B865" s="305">
        <v>0</v>
      </c>
    </row>
    <row r="866" spans="1:2" ht="21.75" customHeight="1">
      <c r="A866" s="309" t="s">
        <v>837</v>
      </c>
      <c r="B866" s="305">
        <v>620</v>
      </c>
    </row>
    <row r="867" spans="1:2" ht="21.75" customHeight="1">
      <c r="A867" s="309" t="s">
        <v>838</v>
      </c>
      <c r="B867" s="305">
        <v>0</v>
      </c>
    </row>
    <row r="868" spans="1:2" ht="21.75" customHeight="1">
      <c r="A868" s="309" t="s">
        <v>839</v>
      </c>
      <c r="B868" s="305">
        <v>10120</v>
      </c>
    </row>
    <row r="869" spans="1:2" ht="21.75" customHeight="1">
      <c r="A869" s="309" t="s">
        <v>840</v>
      </c>
      <c r="B869" s="305">
        <v>394</v>
      </c>
    </row>
    <row r="870" spans="1:2" ht="21.75" customHeight="1">
      <c r="A870" s="309" t="s">
        <v>841</v>
      </c>
      <c r="B870" s="305">
        <v>30</v>
      </c>
    </row>
    <row r="871" spans="1:2" ht="21.75" customHeight="1">
      <c r="A871" s="309" t="s">
        <v>842</v>
      </c>
      <c r="B871" s="305">
        <v>492</v>
      </c>
    </row>
    <row r="872" spans="1:2" ht="21.75" customHeight="1">
      <c r="A872" s="309" t="s">
        <v>843</v>
      </c>
      <c r="B872" s="305">
        <v>523</v>
      </c>
    </row>
    <row r="873" spans="1:2" ht="21.75" customHeight="1">
      <c r="A873" s="309" t="s">
        <v>844</v>
      </c>
      <c r="B873" s="305">
        <v>359</v>
      </c>
    </row>
    <row r="874" spans="1:2" ht="21.75" customHeight="1">
      <c r="A874" s="309" t="s">
        <v>845</v>
      </c>
      <c r="B874" s="305">
        <v>1</v>
      </c>
    </row>
    <row r="875" spans="1:2" ht="21.75" customHeight="1">
      <c r="A875" s="309" t="s">
        <v>846</v>
      </c>
      <c r="B875" s="305">
        <v>0</v>
      </c>
    </row>
    <row r="876" spans="1:2" ht="21.75" customHeight="1">
      <c r="A876" s="309" t="s">
        <v>847</v>
      </c>
      <c r="B876" s="305">
        <v>10717</v>
      </c>
    </row>
    <row r="877" spans="1:2" ht="21.75" customHeight="1">
      <c r="A877" s="309" t="s">
        <v>848</v>
      </c>
      <c r="B877" s="305">
        <v>9962</v>
      </c>
    </row>
    <row r="878" spans="1:2" ht="21.75" customHeight="1">
      <c r="A878" s="308" t="s">
        <v>849</v>
      </c>
      <c r="B878" s="305">
        <f>SUM(B879:B899)</f>
        <v>11864</v>
      </c>
    </row>
    <row r="879" spans="1:2" ht="21.75" customHeight="1">
      <c r="A879" s="309" t="s">
        <v>194</v>
      </c>
      <c r="B879" s="305">
        <v>656</v>
      </c>
    </row>
    <row r="880" spans="1:2" ht="21.75" customHeight="1">
      <c r="A880" s="309" t="s">
        <v>195</v>
      </c>
      <c r="B880" s="305">
        <v>0</v>
      </c>
    </row>
    <row r="881" spans="1:2" ht="21.75" customHeight="1">
      <c r="A881" s="309" t="s">
        <v>196</v>
      </c>
      <c r="B881" s="305">
        <v>0</v>
      </c>
    </row>
    <row r="882" spans="1:2" ht="21.75" customHeight="1">
      <c r="A882" s="309" t="s">
        <v>850</v>
      </c>
      <c r="B882" s="305">
        <v>1096</v>
      </c>
    </row>
    <row r="883" spans="1:2" ht="21.75" customHeight="1">
      <c r="A883" s="309" t="s">
        <v>851</v>
      </c>
      <c r="B883" s="305">
        <v>7083</v>
      </c>
    </row>
    <row r="884" spans="1:2" ht="21.75" customHeight="1">
      <c r="A884" s="309" t="s">
        <v>852</v>
      </c>
      <c r="B884" s="305">
        <v>30</v>
      </c>
    </row>
    <row r="885" spans="1:2" ht="21.75" customHeight="1">
      <c r="A885" s="309" t="s">
        <v>853</v>
      </c>
      <c r="B885" s="305">
        <v>442</v>
      </c>
    </row>
    <row r="886" spans="1:2" ht="21.75" customHeight="1">
      <c r="A886" s="309" t="s">
        <v>854</v>
      </c>
      <c r="B886" s="305">
        <v>2042</v>
      </c>
    </row>
    <row r="887" spans="1:2" ht="21.75" customHeight="1">
      <c r="A887" s="309" t="s">
        <v>855</v>
      </c>
      <c r="B887" s="305">
        <v>0</v>
      </c>
    </row>
    <row r="888" spans="1:2" ht="21.75" customHeight="1">
      <c r="A888" s="309" t="s">
        <v>856</v>
      </c>
      <c r="B888" s="305">
        <v>50</v>
      </c>
    </row>
    <row r="889" spans="1:2" ht="21.75" customHeight="1">
      <c r="A889" s="309" t="s">
        <v>857</v>
      </c>
      <c r="B889" s="305">
        <v>0</v>
      </c>
    </row>
    <row r="890" spans="1:2" ht="21.75" customHeight="1">
      <c r="A890" s="309" t="s">
        <v>858</v>
      </c>
      <c r="B890" s="305">
        <v>0</v>
      </c>
    </row>
    <row r="891" spans="1:2" ht="21.75" customHeight="1">
      <c r="A891" s="309" t="s">
        <v>859</v>
      </c>
      <c r="B891" s="305">
        <v>0</v>
      </c>
    </row>
    <row r="892" spans="1:2" ht="21.75" customHeight="1">
      <c r="A892" s="309" t="s">
        <v>860</v>
      </c>
      <c r="B892" s="305">
        <v>0</v>
      </c>
    </row>
    <row r="893" spans="1:2" ht="21.75" customHeight="1">
      <c r="A893" s="309" t="s">
        <v>861</v>
      </c>
      <c r="B893" s="305">
        <v>0</v>
      </c>
    </row>
    <row r="894" spans="1:2" ht="21.75" customHeight="1">
      <c r="A894" s="309" t="s">
        <v>862</v>
      </c>
      <c r="B894" s="305">
        <v>10</v>
      </c>
    </row>
    <row r="895" spans="1:2" ht="21.75" customHeight="1">
      <c r="A895" s="309" t="s">
        <v>863</v>
      </c>
      <c r="B895" s="305">
        <v>7</v>
      </c>
    </row>
    <row r="896" spans="1:2" ht="21.75" customHeight="1">
      <c r="A896" s="309" t="s">
        <v>864</v>
      </c>
      <c r="B896" s="305">
        <v>393</v>
      </c>
    </row>
    <row r="897" spans="1:2" ht="21.75" customHeight="1">
      <c r="A897" s="309" t="s">
        <v>865</v>
      </c>
      <c r="B897" s="305">
        <v>0</v>
      </c>
    </row>
    <row r="898" spans="1:2" ht="21.75" customHeight="1">
      <c r="A898" s="309" t="s">
        <v>834</v>
      </c>
      <c r="B898" s="305">
        <v>0</v>
      </c>
    </row>
    <row r="899" spans="1:2" ht="21.75" customHeight="1">
      <c r="A899" s="309" t="s">
        <v>866</v>
      </c>
      <c r="B899" s="305">
        <v>55</v>
      </c>
    </row>
    <row r="900" spans="1:2" ht="21.75" customHeight="1">
      <c r="A900" s="308" t="s">
        <v>867</v>
      </c>
      <c r="B900" s="305">
        <f>SUM(B901:B927)</f>
        <v>12643</v>
      </c>
    </row>
    <row r="901" spans="1:2" ht="21.75" customHeight="1">
      <c r="A901" s="309" t="s">
        <v>194</v>
      </c>
      <c r="B901" s="305">
        <v>868</v>
      </c>
    </row>
    <row r="902" spans="1:2" ht="21.75" customHeight="1">
      <c r="A902" s="309" t="s">
        <v>195</v>
      </c>
      <c r="B902" s="305">
        <v>28</v>
      </c>
    </row>
    <row r="903" spans="1:2" ht="21.75" customHeight="1">
      <c r="A903" s="309" t="s">
        <v>196</v>
      </c>
      <c r="B903" s="305">
        <v>0</v>
      </c>
    </row>
    <row r="904" spans="1:2" ht="21.75" customHeight="1">
      <c r="A904" s="309" t="s">
        <v>868</v>
      </c>
      <c r="B904" s="305">
        <v>207</v>
      </c>
    </row>
    <row r="905" spans="1:2" ht="21.75" customHeight="1">
      <c r="A905" s="309" t="s">
        <v>869</v>
      </c>
      <c r="B905" s="305">
        <v>3032</v>
      </c>
    </row>
    <row r="906" spans="1:2" ht="21.75" customHeight="1">
      <c r="A906" s="309" t="s">
        <v>870</v>
      </c>
      <c r="B906" s="305">
        <v>2828</v>
      </c>
    </row>
    <row r="907" spans="1:2" ht="21.75" customHeight="1">
      <c r="A907" s="309" t="s">
        <v>871</v>
      </c>
      <c r="B907" s="305">
        <v>0</v>
      </c>
    </row>
    <row r="908" spans="1:2" ht="21.75" customHeight="1">
      <c r="A908" s="309" t="s">
        <v>872</v>
      </c>
      <c r="B908" s="305">
        <v>20</v>
      </c>
    </row>
    <row r="909" spans="1:2" ht="21.75" customHeight="1">
      <c r="A909" s="309" t="s">
        <v>873</v>
      </c>
      <c r="B909" s="305">
        <v>0</v>
      </c>
    </row>
    <row r="910" spans="1:2" ht="21.75" customHeight="1">
      <c r="A910" s="309" t="s">
        <v>874</v>
      </c>
      <c r="B910" s="305">
        <v>0</v>
      </c>
    </row>
    <row r="911" spans="1:2" ht="21.75" customHeight="1">
      <c r="A911" s="309" t="s">
        <v>875</v>
      </c>
      <c r="B911" s="305">
        <v>15</v>
      </c>
    </row>
    <row r="912" spans="1:2" ht="21.75" customHeight="1">
      <c r="A912" s="309" t="s">
        <v>876</v>
      </c>
      <c r="B912" s="305">
        <v>0</v>
      </c>
    </row>
    <row r="913" spans="1:2" ht="21.75" customHeight="1">
      <c r="A913" s="309" t="s">
        <v>877</v>
      </c>
      <c r="B913" s="305">
        <v>284</v>
      </c>
    </row>
    <row r="914" spans="1:2" ht="21.75" customHeight="1">
      <c r="A914" s="309" t="s">
        <v>878</v>
      </c>
      <c r="B914" s="305">
        <v>192</v>
      </c>
    </row>
    <row r="915" spans="1:2" ht="21.75" customHeight="1">
      <c r="A915" s="309" t="s">
        <v>879</v>
      </c>
      <c r="B915" s="305">
        <v>2899</v>
      </c>
    </row>
    <row r="916" spans="1:2" ht="21.75" customHeight="1">
      <c r="A916" s="309" t="s">
        <v>880</v>
      </c>
      <c r="B916" s="305">
        <v>1009</v>
      </c>
    </row>
    <row r="917" spans="1:2" ht="21.75" customHeight="1">
      <c r="A917" s="309" t="s">
        <v>881</v>
      </c>
      <c r="B917" s="305">
        <v>0</v>
      </c>
    </row>
    <row r="918" spans="1:2" ht="21.75" customHeight="1">
      <c r="A918" s="309" t="s">
        <v>882</v>
      </c>
      <c r="B918" s="305">
        <v>0</v>
      </c>
    </row>
    <row r="919" spans="1:2" ht="21.75" customHeight="1">
      <c r="A919" s="309" t="s">
        <v>883</v>
      </c>
      <c r="B919" s="305">
        <v>89</v>
      </c>
    </row>
    <row r="920" spans="1:2" ht="21.75" customHeight="1">
      <c r="A920" s="309" t="s">
        <v>884</v>
      </c>
      <c r="B920" s="305">
        <v>28</v>
      </c>
    </row>
    <row r="921" spans="1:2" ht="21.75" customHeight="1">
      <c r="A921" s="309" t="s">
        <v>885</v>
      </c>
      <c r="B921" s="305">
        <v>0</v>
      </c>
    </row>
    <row r="922" spans="1:2" ht="21.75" customHeight="1">
      <c r="A922" s="309" t="s">
        <v>861</v>
      </c>
      <c r="B922" s="305">
        <v>0</v>
      </c>
    </row>
    <row r="923" spans="1:2" ht="21.75" customHeight="1">
      <c r="A923" s="309" t="s">
        <v>886</v>
      </c>
      <c r="B923" s="305">
        <v>0</v>
      </c>
    </row>
    <row r="924" spans="1:2" ht="21.75" customHeight="1">
      <c r="A924" s="309" t="s">
        <v>887</v>
      </c>
      <c r="B924" s="305">
        <v>55</v>
      </c>
    </row>
    <row r="925" spans="1:2" ht="21.75" customHeight="1">
      <c r="A925" s="309" t="s">
        <v>888</v>
      </c>
      <c r="B925" s="305">
        <v>0</v>
      </c>
    </row>
    <row r="926" spans="1:2" ht="21.75" customHeight="1">
      <c r="A926" s="309" t="s">
        <v>889</v>
      </c>
      <c r="B926" s="305">
        <v>0</v>
      </c>
    </row>
    <row r="927" spans="1:2" ht="21.75" customHeight="1">
      <c r="A927" s="309" t="s">
        <v>890</v>
      </c>
      <c r="B927" s="305">
        <v>1089</v>
      </c>
    </row>
    <row r="928" spans="1:2" ht="21.75" customHeight="1">
      <c r="A928" s="308" t="s">
        <v>891</v>
      </c>
      <c r="B928" s="305">
        <f>SUM(B929:B938)</f>
        <v>18157</v>
      </c>
    </row>
    <row r="929" spans="1:2" ht="21.75" customHeight="1">
      <c r="A929" s="309" t="s">
        <v>194</v>
      </c>
      <c r="B929" s="305">
        <v>226</v>
      </c>
    </row>
    <row r="930" spans="1:2" ht="21.75" customHeight="1">
      <c r="A930" s="309" t="s">
        <v>195</v>
      </c>
      <c r="B930" s="305">
        <v>0</v>
      </c>
    </row>
    <row r="931" spans="1:2" ht="21.75" customHeight="1">
      <c r="A931" s="309" t="s">
        <v>196</v>
      </c>
      <c r="B931" s="305">
        <v>0</v>
      </c>
    </row>
    <row r="932" spans="1:2" ht="21.75" customHeight="1">
      <c r="A932" s="309" t="s">
        <v>892</v>
      </c>
      <c r="B932" s="305">
        <v>5519</v>
      </c>
    </row>
    <row r="933" spans="1:2" ht="21.75" customHeight="1">
      <c r="A933" s="309" t="s">
        <v>893</v>
      </c>
      <c r="B933" s="305">
        <v>7495</v>
      </c>
    </row>
    <row r="934" spans="1:2" ht="21.75" customHeight="1">
      <c r="A934" s="309" t="s">
        <v>894</v>
      </c>
      <c r="B934" s="305">
        <v>124</v>
      </c>
    </row>
    <row r="935" spans="1:2" ht="21.75" customHeight="1">
      <c r="A935" s="309" t="s">
        <v>895</v>
      </c>
      <c r="B935" s="305">
        <v>393</v>
      </c>
    </row>
    <row r="936" spans="1:2" ht="21.75" customHeight="1">
      <c r="A936" s="309" t="s">
        <v>896</v>
      </c>
      <c r="B936" s="305">
        <v>0</v>
      </c>
    </row>
    <row r="937" spans="1:2" ht="21.75" customHeight="1">
      <c r="A937" s="309" t="s">
        <v>203</v>
      </c>
      <c r="B937" s="305">
        <v>197</v>
      </c>
    </row>
    <row r="938" spans="1:2" ht="21.75" customHeight="1">
      <c r="A938" s="309" t="s">
        <v>897</v>
      </c>
      <c r="B938" s="305">
        <v>4203</v>
      </c>
    </row>
    <row r="939" spans="1:2" ht="21.75" customHeight="1">
      <c r="A939" s="308" t="s">
        <v>898</v>
      </c>
      <c r="B939" s="305">
        <f>SUM(B940:B945)</f>
        <v>13627</v>
      </c>
    </row>
    <row r="940" spans="1:2" ht="21.75" customHeight="1">
      <c r="A940" s="309" t="s">
        <v>899</v>
      </c>
      <c r="B940" s="305">
        <v>1705</v>
      </c>
    </row>
    <row r="941" spans="1:2" ht="21.75" customHeight="1">
      <c r="A941" s="309" t="s">
        <v>900</v>
      </c>
      <c r="B941" s="305">
        <v>0</v>
      </c>
    </row>
    <row r="942" spans="1:2" ht="21.75" customHeight="1">
      <c r="A942" s="309" t="s">
        <v>901</v>
      </c>
      <c r="B942" s="305">
        <v>11708</v>
      </c>
    </row>
    <row r="943" spans="1:2" ht="21.75" customHeight="1">
      <c r="A943" s="309" t="s">
        <v>902</v>
      </c>
      <c r="B943" s="305">
        <v>110</v>
      </c>
    </row>
    <row r="944" spans="1:2" ht="21.75" customHeight="1">
      <c r="A944" s="309" t="s">
        <v>903</v>
      </c>
      <c r="B944" s="305">
        <v>0</v>
      </c>
    </row>
    <row r="945" spans="1:2" ht="21.75" customHeight="1">
      <c r="A945" s="309" t="s">
        <v>904</v>
      </c>
      <c r="B945" s="305">
        <v>104</v>
      </c>
    </row>
    <row r="946" spans="1:2" ht="21.75" customHeight="1">
      <c r="A946" s="308" t="s">
        <v>905</v>
      </c>
      <c r="B946" s="305">
        <f>SUM(B947:B951)</f>
        <v>4409</v>
      </c>
    </row>
    <row r="947" spans="1:2" ht="21.75" customHeight="1">
      <c r="A947" s="309" t="s">
        <v>906</v>
      </c>
      <c r="B947" s="305">
        <v>0</v>
      </c>
    </row>
    <row r="948" spans="1:2" ht="21.75" customHeight="1">
      <c r="A948" s="309" t="s">
        <v>907</v>
      </c>
      <c r="B948" s="305">
        <v>4015</v>
      </c>
    </row>
    <row r="949" spans="1:2" ht="21.75" customHeight="1">
      <c r="A949" s="309" t="s">
        <v>908</v>
      </c>
      <c r="B949" s="305">
        <v>394</v>
      </c>
    </row>
    <row r="950" spans="1:2" ht="21.75" customHeight="1">
      <c r="A950" s="309" t="s">
        <v>909</v>
      </c>
      <c r="B950" s="305">
        <v>0</v>
      </c>
    </row>
    <row r="951" spans="1:2" ht="21.75" customHeight="1">
      <c r="A951" s="309" t="s">
        <v>910</v>
      </c>
      <c r="B951" s="305">
        <v>0</v>
      </c>
    </row>
    <row r="952" spans="1:2" ht="21.75" customHeight="1">
      <c r="A952" s="308" t="s">
        <v>911</v>
      </c>
      <c r="B952" s="305">
        <f>SUM(B953:B954)</f>
        <v>0</v>
      </c>
    </row>
    <row r="953" spans="1:2" ht="21.75" customHeight="1">
      <c r="A953" s="309" t="s">
        <v>912</v>
      </c>
      <c r="B953" s="305">
        <v>0</v>
      </c>
    </row>
    <row r="954" spans="1:2" ht="21.75" customHeight="1">
      <c r="A954" s="309" t="s">
        <v>913</v>
      </c>
      <c r="B954" s="305">
        <v>0</v>
      </c>
    </row>
    <row r="955" spans="1:2" ht="21.75" customHeight="1">
      <c r="A955" s="308" t="s">
        <v>914</v>
      </c>
      <c r="B955" s="305">
        <f>B956+B957</f>
        <v>30</v>
      </c>
    </row>
    <row r="956" spans="1:2" ht="21.75" customHeight="1">
      <c r="A956" s="309" t="s">
        <v>915</v>
      </c>
      <c r="B956" s="305">
        <v>0</v>
      </c>
    </row>
    <row r="957" spans="1:2" ht="21.75" customHeight="1">
      <c r="A957" s="309" t="s">
        <v>916</v>
      </c>
      <c r="B957" s="305">
        <v>30</v>
      </c>
    </row>
    <row r="958" spans="1:2" ht="21.75" customHeight="1">
      <c r="A958" s="308" t="s">
        <v>917</v>
      </c>
      <c r="B958" s="305">
        <f>SUM(B959,B981,B991,B1001,B1008,B1013)</f>
        <v>51335</v>
      </c>
    </row>
    <row r="959" spans="1:2" ht="21.75" customHeight="1">
      <c r="A959" s="308" t="s">
        <v>918</v>
      </c>
      <c r="B959" s="305">
        <f>SUM(B960:B980)</f>
        <v>35092</v>
      </c>
    </row>
    <row r="960" spans="1:2" ht="21.75" customHeight="1">
      <c r="A960" s="309" t="s">
        <v>194</v>
      </c>
      <c r="B960" s="305">
        <v>2580</v>
      </c>
    </row>
    <row r="961" spans="1:2" ht="21.75" customHeight="1">
      <c r="A961" s="309" t="s">
        <v>195</v>
      </c>
      <c r="B961" s="305">
        <v>146</v>
      </c>
    </row>
    <row r="962" spans="1:2" ht="21.75" customHeight="1">
      <c r="A962" s="309" t="s">
        <v>196</v>
      </c>
      <c r="B962" s="305">
        <v>0</v>
      </c>
    </row>
    <row r="963" spans="1:2" ht="21.75" customHeight="1">
      <c r="A963" s="309" t="s">
        <v>919</v>
      </c>
      <c r="B963" s="305">
        <v>19289</v>
      </c>
    </row>
    <row r="964" spans="1:2" ht="21.75" customHeight="1">
      <c r="A964" s="309" t="s">
        <v>920</v>
      </c>
      <c r="B964" s="305">
        <v>1756</v>
      </c>
    </row>
    <row r="965" spans="1:2" ht="21.75" customHeight="1">
      <c r="A965" s="309" t="s">
        <v>921</v>
      </c>
      <c r="B965" s="305">
        <v>0</v>
      </c>
    </row>
    <row r="966" spans="1:2" ht="21.75" customHeight="1">
      <c r="A966" s="309" t="s">
        <v>922</v>
      </c>
      <c r="B966" s="305">
        <v>0</v>
      </c>
    </row>
    <row r="967" spans="1:2" ht="21.75" customHeight="1">
      <c r="A967" s="309" t="s">
        <v>923</v>
      </c>
      <c r="B967" s="305">
        <v>0</v>
      </c>
    </row>
    <row r="968" spans="1:2" ht="21.75" customHeight="1">
      <c r="A968" s="309" t="s">
        <v>924</v>
      </c>
      <c r="B968" s="305">
        <v>205</v>
      </c>
    </row>
    <row r="969" spans="1:2" ht="21.75" customHeight="1">
      <c r="A969" s="309" t="s">
        <v>925</v>
      </c>
      <c r="B969" s="305">
        <v>0</v>
      </c>
    </row>
    <row r="970" spans="1:2" ht="21.75" customHeight="1">
      <c r="A970" s="309" t="s">
        <v>926</v>
      </c>
      <c r="B970" s="305">
        <v>3753</v>
      </c>
    </row>
    <row r="971" spans="1:2" ht="21.75" customHeight="1">
      <c r="A971" s="309" t="s">
        <v>927</v>
      </c>
      <c r="B971" s="305">
        <v>0</v>
      </c>
    </row>
    <row r="972" spans="1:2" ht="21.75" customHeight="1">
      <c r="A972" s="309" t="s">
        <v>928</v>
      </c>
      <c r="B972" s="305">
        <v>0</v>
      </c>
    </row>
    <row r="973" spans="1:2" ht="21.75" customHeight="1">
      <c r="A973" s="309" t="s">
        <v>929</v>
      </c>
      <c r="B973" s="305">
        <v>9</v>
      </c>
    </row>
    <row r="974" spans="1:2" ht="21.75" customHeight="1">
      <c r="A974" s="309" t="s">
        <v>930</v>
      </c>
      <c r="B974" s="305">
        <v>0</v>
      </c>
    </row>
    <row r="975" spans="1:2" ht="21.75" customHeight="1">
      <c r="A975" s="309" t="s">
        <v>931</v>
      </c>
      <c r="B975" s="305">
        <v>0</v>
      </c>
    </row>
    <row r="976" spans="1:2" ht="21.75" customHeight="1">
      <c r="A976" s="309" t="s">
        <v>932</v>
      </c>
      <c r="B976" s="305">
        <v>8</v>
      </c>
    </row>
    <row r="977" spans="1:2" ht="21.75" customHeight="1">
      <c r="A977" s="309" t="s">
        <v>933</v>
      </c>
      <c r="B977" s="305">
        <v>0</v>
      </c>
    </row>
    <row r="978" spans="1:2" ht="21.75" customHeight="1">
      <c r="A978" s="309" t="s">
        <v>934</v>
      </c>
      <c r="B978" s="305">
        <v>151</v>
      </c>
    </row>
    <row r="979" spans="1:2" ht="21.75" customHeight="1">
      <c r="A979" s="309" t="s">
        <v>935</v>
      </c>
      <c r="B979" s="305">
        <v>0</v>
      </c>
    </row>
    <row r="980" spans="1:2" ht="21.75" customHeight="1">
      <c r="A980" s="309" t="s">
        <v>936</v>
      </c>
      <c r="B980" s="305">
        <v>7195</v>
      </c>
    </row>
    <row r="981" spans="1:2" ht="21.75" customHeight="1">
      <c r="A981" s="308" t="s">
        <v>937</v>
      </c>
      <c r="B981" s="305">
        <f>SUM(B982:B990)</f>
        <v>0</v>
      </c>
    </row>
    <row r="982" spans="1:2" ht="21.75" customHeight="1">
      <c r="A982" s="309" t="s">
        <v>194</v>
      </c>
      <c r="B982" s="305">
        <v>0</v>
      </c>
    </row>
    <row r="983" spans="1:2" ht="21.75" customHeight="1">
      <c r="A983" s="309" t="s">
        <v>195</v>
      </c>
      <c r="B983" s="305">
        <v>0</v>
      </c>
    </row>
    <row r="984" spans="1:2" ht="21.75" customHeight="1">
      <c r="A984" s="309" t="s">
        <v>196</v>
      </c>
      <c r="B984" s="305">
        <v>0</v>
      </c>
    </row>
    <row r="985" spans="1:2" ht="21.75" customHeight="1">
      <c r="A985" s="309" t="s">
        <v>938</v>
      </c>
      <c r="B985" s="305">
        <v>0</v>
      </c>
    </row>
    <row r="986" spans="1:2" ht="21.75" customHeight="1">
      <c r="A986" s="309" t="s">
        <v>939</v>
      </c>
      <c r="B986" s="305">
        <v>0</v>
      </c>
    </row>
    <row r="987" spans="1:2" ht="21.75" customHeight="1">
      <c r="A987" s="309" t="s">
        <v>940</v>
      </c>
      <c r="B987" s="305">
        <v>0</v>
      </c>
    </row>
    <row r="988" spans="1:2" ht="21.75" customHeight="1">
      <c r="A988" s="309" t="s">
        <v>941</v>
      </c>
      <c r="B988" s="305">
        <v>0</v>
      </c>
    </row>
    <row r="989" spans="1:2" ht="21.75" customHeight="1">
      <c r="A989" s="309" t="s">
        <v>942</v>
      </c>
      <c r="B989" s="305">
        <v>0</v>
      </c>
    </row>
    <row r="990" spans="1:2" ht="21.75" customHeight="1">
      <c r="A990" s="309" t="s">
        <v>943</v>
      </c>
      <c r="B990" s="305">
        <v>0</v>
      </c>
    </row>
    <row r="991" spans="1:2" ht="21.75" customHeight="1">
      <c r="A991" s="308" t="s">
        <v>944</v>
      </c>
      <c r="B991" s="305">
        <f>SUM(B992:B1000)</f>
        <v>0</v>
      </c>
    </row>
    <row r="992" spans="1:2" ht="21.75" customHeight="1">
      <c r="A992" s="309" t="s">
        <v>194</v>
      </c>
      <c r="B992" s="305">
        <v>0</v>
      </c>
    </row>
    <row r="993" spans="1:2" ht="21.75" customHeight="1">
      <c r="A993" s="309" t="s">
        <v>195</v>
      </c>
      <c r="B993" s="305">
        <v>0</v>
      </c>
    </row>
    <row r="994" spans="1:2" ht="21.75" customHeight="1">
      <c r="A994" s="309" t="s">
        <v>196</v>
      </c>
      <c r="B994" s="305">
        <v>0</v>
      </c>
    </row>
    <row r="995" spans="1:2" ht="21.75" customHeight="1">
      <c r="A995" s="309" t="s">
        <v>945</v>
      </c>
      <c r="B995" s="305">
        <v>0</v>
      </c>
    </row>
    <row r="996" spans="1:2" ht="21.75" customHeight="1">
      <c r="A996" s="309" t="s">
        <v>946</v>
      </c>
      <c r="B996" s="305">
        <v>0</v>
      </c>
    </row>
    <row r="997" spans="1:2" ht="21.75" customHeight="1">
      <c r="A997" s="309" t="s">
        <v>947</v>
      </c>
      <c r="B997" s="305">
        <v>0</v>
      </c>
    </row>
    <row r="998" spans="1:2" ht="21.75" customHeight="1">
      <c r="A998" s="309" t="s">
        <v>948</v>
      </c>
      <c r="B998" s="305">
        <v>0</v>
      </c>
    </row>
    <row r="999" spans="1:2" ht="21.75" customHeight="1">
      <c r="A999" s="309" t="s">
        <v>949</v>
      </c>
      <c r="B999" s="305">
        <v>0</v>
      </c>
    </row>
    <row r="1000" spans="1:2" ht="21.75" customHeight="1">
      <c r="A1000" s="309" t="s">
        <v>950</v>
      </c>
      <c r="B1000" s="305">
        <v>0</v>
      </c>
    </row>
    <row r="1001" spans="1:2" ht="21.75" customHeight="1">
      <c r="A1001" s="308" t="s">
        <v>951</v>
      </c>
      <c r="B1001" s="305">
        <f>SUM(B1002:B1007)</f>
        <v>20</v>
      </c>
    </row>
    <row r="1002" spans="1:2" ht="21.75" customHeight="1">
      <c r="A1002" s="309" t="s">
        <v>194</v>
      </c>
      <c r="B1002" s="305">
        <v>0</v>
      </c>
    </row>
    <row r="1003" spans="1:2" ht="21.75" customHeight="1">
      <c r="A1003" s="309" t="s">
        <v>195</v>
      </c>
      <c r="B1003" s="305">
        <v>0</v>
      </c>
    </row>
    <row r="1004" spans="1:2" ht="21.75" customHeight="1">
      <c r="A1004" s="309" t="s">
        <v>196</v>
      </c>
      <c r="B1004" s="305">
        <v>0</v>
      </c>
    </row>
    <row r="1005" spans="1:2" ht="21.75" customHeight="1">
      <c r="A1005" s="309" t="s">
        <v>942</v>
      </c>
      <c r="B1005" s="305">
        <v>0</v>
      </c>
    </row>
    <row r="1006" spans="1:2" ht="21.75" customHeight="1">
      <c r="A1006" s="309" t="s">
        <v>952</v>
      </c>
      <c r="B1006" s="305">
        <v>0</v>
      </c>
    </row>
    <row r="1007" spans="1:2" ht="21.75" customHeight="1">
      <c r="A1007" s="309" t="s">
        <v>953</v>
      </c>
      <c r="B1007" s="305">
        <v>20</v>
      </c>
    </row>
    <row r="1008" spans="1:2" ht="21.75" customHeight="1">
      <c r="A1008" s="308" t="s">
        <v>954</v>
      </c>
      <c r="B1008" s="305">
        <f>SUM(B1009:B1012)</f>
        <v>14370</v>
      </c>
    </row>
    <row r="1009" spans="1:2" ht="21.75" customHeight="1">
      <c r="A1009" s="309" t="s">
        <v>955</v>
      </c>
      <c r="B1009" s="305">
        <v>14370</v>
      </c>
    </row>
    <row r="1010" spans="1:2" ht="21.75" customHeight="1">
      <c r="A1010" s="309" t="s">
        <v>956</v>
      </c>
      <c r="B1010" s="305"/>
    </row>
    <row r="1011" spans="1:2" ht="21.75" customHeight="1">
      <c r="A1011" s="309" t="s">
        <v>957</v>
      </c>
      <c r="B1011" s="305">
        <v>0</v>
      </c>
    </row>
    <row r="1012" spans="1:2" ht="21.75" customHeight="1">
      <c r="A1012" s="309" t="s">
        <v>958</v>
      </c>
      <c r="B1012" s="305">
        <v>0</v>
      </c>
    </row>
    <row r="1013" spans="1:2" ht="21.75" customHeight="1">
      <c r="A1013" s="308" t="s">
        <v>959</v>
      </c>
      <c r="B1013" s="305">
        <f>SUM(B1014:B1015)</f>
        <v>1853</v>
      </c>
    </row>
    <row r="1014" spans="1:2" ht="21.75" customHeight="1">
      <c r="A1014" s="309" t="s">
        <v>960</v>
      </c>
      <c r="B1014" s="305">
        <v>1339</v>
      </c>
    </row>
    <row r="1015" spans="1:2" ht="21.75" customHeight="1">
      <c r="A1015" s="309" t="s">
        <v>961</v>
      </c>
      <c r="B1015" s="305">
        <v>514</v>
      </c>
    </row>
    <row r="1016" spans="1:2" ht="21.75" customHeight="1">
      <c r="A1016" s="308" t="s">
        <v>962</v>
      </c>
      <c r="B1016" s="305">
        <f>SUM(B1017,B1027,B1043,B1048,B1059,B1066,B1074)</f>
        <v>46390</v>
      </c>
    </row>
    <row r="1017" spans="1:2" ht="21.75" customHeight="1">
      <c r="A1017" s="308" t="s">
        <v>963</v>
      </c>
      <c r="B1017" s="305">
        <f>SUM(B1018:B1026)</f>
        <v>0</v>
      </c>
    </row>
    <row r="1018" spans="1:2" ht="21.75" customHeight="1">
      <c r="A1018" s="309" t="s">
        <v>194</v>
      </c>
      <c r="B1018" s="305">
        <v>0</v>
      </c>
    </row>
    <row r="1019" spans="1:2" ht="21.75" customHeight="1">
      <c r="A1019" s="309" t="s">
        <v>195</v>
      </c>
      <c r="B1019" s="305">
        <v>0</v>
      </c>
    </row>
    <row r="1020" spans="1:2" ht="21.75" customHeight="1">
      <c r="A1020" s="309" t="s">
        <v>196</v>
      </c>
      <c r="B1020" s="305">
        <v>0</v>
      </c>
    </row>
    <row r="1021" spans="1:2" ht="21.75" customHeight="1">
      <c r="A1021" s="309" t="s">
        <v>964</v>
      </c>
      <c r="B1021" s="305">
        <v>0</v>
      </c>
    </row>
    <row r="1022" spans="1:2" ht="21.75" customHeight="1">
      <c r="A1022" s="309" t="s">
        <v>965</v>
      </c>
      <c r="B1022" s="305">
        <v>0</v>
      </c>
    </row>
    <row r="1023" spans="1:2" ht="21.75" customHeight="1">
      <c r="A1023" s="309" t="s">
        <v>966</v>
      </c>
      <c r="B1023" s="305">
        <v>0</v>
      </c>
    </row>
    <row r="1024" spans="1:2" ht="21.75" customHeight="1">
      <c r="A1024" s="309" t="s">
        <v>967</v>
      </c>
      <c r="B1024" s="305">
        <v>0</v>
      </c>
    </row>
    <row r="1025" spans="1:2" ht="21.75" customHeight="1">
      <c r="A1025" s="309" t="s">
        <v>968</v>
      </c>
      <c r="B1025" s="305">
        <v>0</v>
      </c>
    </row>
    <row r="1026" spans="1:2" ht="21.75" customHeight="1">
      <c r="A1026" s="309" t="s">
        <v>969</v>
      </c>
      <c r="B1026" s="305">
        <v>0</v>
      </c>
    </row>
    <row r="1027" spans="1:2" ht="21.75" customHeight="1">
      <c r="A1027" s="308" t="s">
        <v>970</v>
      </c>
      <c r="B1027" s="305">
        <f>SUM(B1028:B1042)</f>
        <v>0</v>
      </c>
    </row>
    <row r="1028" spans="1:2" ht="21.75" customHeight="1">
      <c r="A1028" s="309" t="s">
        <v>194</v>
      </c>
      <c r="B1028" s="305">
        <v>0</v>
      </c>
    </row>
    <row r="1029" spans="1:2" ht="21.75" customHeight="1">
      <c r="A1029" s="309" t="s">
        <v>195</v>
      </c>
      <c r="B1029" s="305">
        <v>0</v>
      </c>
    </row>
    <row r="1030" spans="1:2" ht="21.75" customHeight="1">
      <c r="A1030" s="309" t="s">
        <v>196</v>
      </c>
      <c r="B1030" s="305">
        <v>0</v>
      </c>
    </row>
    <row r="1031" spans="1:2" ht="21.75" customHeight="1">
      <c r="A1031" s="309" t="s">
        <v>971</v>
      </c>
      <c r="B1031" s="305">
        <v>0</v>
      </c>
    </row>
    <row r="1032" spans="1:2" ht="21.75" customHeight="1">
      <c r="A1032" s="309" t="s">
        <v>972</v>
      </c>
      <c r="B1032" s="305">
        <v>0</v>
      </c>
    </row>
    <row r="1033" spans="1:2" ht="21.75" customHeight="1">
      <c r="A1033" s="309" t="s">
        <v>973</v>
      </c>
      <c r="B1033" s="305">
        <v>0</v>
      </c>
    </row>
    <row r="1034" spans="1:2" ht="21.75" customHeight="1">
      <c r="A1034" s="309" t="s">
        <v>974</v>
      </c>
      <c r="B1034" s="305">
        <v>0</v>
      </c>
    </row>
    <row r="1035" spans="1:2" ht="21.75" customHeight="1">
      <c r="A1035" s="309" t="s">
        <v>975</v>
      </c>
      <c r="B1035" s="305">
        <v>0</v>
      </c>
    </row>
    <row r="1036" spans="1:2" ht="21.75" customHeight="1">
      <c r="A1036" s="309" t="s">
        <v>976</v>
      </c>
      <c r="B1036" s="305">
        <v>0</v>
      </c>
    </row>
    <row r="1037" spans="1:2" ht="21.75" customHeight="1">
      <c r="A1037" s="309" t="s">
        <v>977</v>
      </c>
      <c r="B1037" s="305">
        <v>0</v>
      </c>
    </row>
    <row r="1038" spans="1:2" ht="21.75" customHeight="1">
      <c r="A1038" s="309" t="s">
        <v>978</v>
      </c>
      <c r="B1038" s="305">
        <v>0</v>
      </c>
    </row>
    <row r="1039" spans="1:2" ht="21.75" customHeight="1">
      <c r="A1039" s="309" t="s">
        <v>979</v>
      </c>
      <c r="B1039" s="305">
        <v>0</v>
      </c>
    </row>
    <row r="1040" spans="1:2" ht="21.75" customHeight="1">
      <c r="A1040" s="309" t="s">
        <v>980</v>
      </c>
      <c r="B1040" s="305">
        <v>0</v>
      </c>
    </row>
    <row r="1041" spans="1:2" ht="21.75" customHeight="1">
      <c r="A1041" s="309" t="s">
        <v>981</v>
      </c>
      <c r="B1041" s="305">
        <v>0</v>
      </c>
    </row>
    <row r="1042" spans="1:2" ht="21.75" customHeight="1">
      <c r="A1042" s="309" t="s">
        <v>982</v>
      </c>
      <c r="B1042" s="305">
        <v>0</v>
      </c>
    </row>
    <row r="1043" spans="1:2" ht="21.75" customHeight="1">
      <c r="A1043" s="308" t="s">
        <v>983</v>
      </c>
      <c r="B1043" s="305">
        <f>SUM(B1044:B1047)</f>
        <v>0</v>
      </c>
    </row>
    <row r="1044" spans="1:2" ht="21.75" customHeight="1">
      <c r="A1044" s="309" t="s">
        <v>194</v>
      </c>
      <c r="B1044" s="305">
        <v>0</v>
      </c>
    </row>
    <row r="1045" spans="1:2" ht="21.75" customHeight="1">
      <c r="A1045" s="309" t="s">
        <v>195</v>
      </c>
      <c r="B1045" s="305">
        <v>0</v>
      </c>
    </row>
    <row r="1046" spans="1:2" ht="21.75" customHeight="1">
      <c r="A1046" s="309" t="s">
        <v>196</v>
      </c>
      <c r="B1046" s="305">
        <v>0</v>
      </c>
    </row>
    <row r="1047" spans="1:2" ht="21.75" customHeight="1">
      <c r="A1047" s="309" t="s">
        <v>984</v>
      </c>
      <c r="B1047" s="305">
        <v>0</v>
      </c>
    </row>
    <row r="1048" spans="1:2" ht="21.75" customHeight="1">
      <c r="A1048" s="308" t="s">
        <v>985</v>
      </c>
      <c r="B1048" s="305">
        <f>SUM(B1049:B1058)</f>
        <v>0</v>
      </c>
    </row>
    <row r="1049" spans="1:2" ht="21.75" customHeight="1">
      <c r="A1049" s="309" t="s">
        <v>194</v>
      </c>
      <c r="B1049" s="305">
        <v>0</v>
      </c>
    </row>
    <row r="1050" spans="1:2" ht="21.75" customHeight="1">
      <c r="A1050" s="309" t="s">
        <v>195</v>
      </c>
      <c r="B1050" s="305">
        <v>0</v>
      </c>
    </row>
    <row r="1051" spans="1:2" ht="21.75" customHeight="1">
      <c r="A1051" s="309" t="s">
        <v>196</v>
      </c>
      <c r="B1051" s="305">
        <v>0</v>
      </c>
    </row>
    <row r="1052" spans="1:2" ht="21.75" customHeight="1">
      <c r="A1052" s="309" t="s">
        <v>986</v>
      </c>
      <c r="B1052" s="305">
        <v>0</v>
      </c>
    </row>
    <row r="1053" spans="1:2" ht="21.75" customHeight="1">
      <c r="A1053" s="309" t="s">
        <v>987</v>
      </c>
      <c r="B1053" s="305">
        <v>0</v>
      </c>
    </row>
    <row r="1054" spans="1:2" ht="21.75" customHeight="1">
      <c r="A1054" s="309" t="s">
        <v>988</v>
      </c>
      <c r="B1054" s="305">
        <v>0</v>
      </c>
    </row>
    <row r="1055" spans="1:2" ht="21.75" customHeight="1">
      <c r="A1055" s="309" t="s">
        <v>989</v>
      </c>
      <c r="B1055" s="305">
        <v>0</v>
      </c>
    </row>
    <row r="1056" spans="1:2" ht="21.75" customHeight="1">
      <c r="A1056" s="309" t="s">
        <v>990</v>
      </c>
      <c r="B1056" s="305"/>
    </row>
    <row r="1057" spans="1:2" ht="21.75" customHeight="1">
      <c r="A1057" s="309" t="s">
        <v>203</v>
      </c>
      <c r="B1057" s="305">
        <v>0</v>
      </c>
    </row>
    <row r="1058" spans="1:2" ht="21.75" customHeight="1">
      <c r="A1058" s="309" t="s">
        <v>991</v>
      </c>
      <c r="B1058" s="305">
        <v>0</v>
      </c>
    </row>
    <row r="1059" spans="1:2" ht="21.75" customHeight="1">
      <c r="A1059" s="308" t="s">
        <v>992</v>
      </c>
      <c r="B1059" s="305">
        <f>SUM(B1060:B1065)</f>
        <v>212</v>
      </c>
    </row>
    <row r="1060" spans="1:2" ht="21.75" customHeight="1">
      <c r="A1060" s="309" t="s">
        <v>194</v>
      </c>
      <c r="B1060" s="305">
        <v>0</v>
      </c>
    </row>
    <row r="1061" spans="1:2" ht="21.75" customHeight="1">
      <c r="A1061" s="309" t="s">
        <v>195</v>
      </c>
      <c r="B1061" s="305">
        <v>0</v>
      </c>
    </row>
    <row r="1062" spans="1:2" ht="21.75" customHeight="1">
      <c r="A1062" s="309" t="s">
        <v>196</v>
      </c>
      <c r="B1062" s="305">
        <v>0</v>
      </c>
    </row>
    <row r="1063" spans="1:2" ht="21.75" customHeight="1">
      <c r="A1063" s="309" t="s">
        <v>993</v>
      </c>
      <c r="B1063" s="305">
        <v>0</v>
      </c>
    </row>
    <row r="1064" spans="1:2" ht="21.75" customHeight="1">
      <c r="A1064" s="309" t="s">
        <v>994</v>
      </c>
      <c r="B1064" s="305">
        <v>0</v>
      </c>
    </row>
    <row r="1065" spans="1:2" ht="21.75" customHeight="1">
      <c r="A1065" s="309" t="s">
        <v>995</v>
      </c>
      <c r="B1065" s="305">
        <v>212</v>
      </c>
    </row>
    <row r="1066" spans="1:2" ht="21.75" customHeight="1">
      <c r="A1066" s="308" t="s">
        <v>996</v>
      </c>
      <c r="B1066" s="305">
        <f>SUM(B1067:B1073)</f>
        <v>46178</v>
      </c>
    </row>
    <row r="1067" spans="1:2" ht="21.75" customHeight="1">
      <c r="A1067" s="309" t="s">
        <v>194</v>
      </c>
      <c r="B1067" s="305">
        <v>0</v>
      </c>
    </row>
    <row r="1068" spans="1:2" ht="21.75" customHeight="1">
      <c r="A1068" s="309" t="s">
        <v>195</v>
      </c>
      <c r="B1068" s="305">
        <v>0</v>
      </c>
    </row>
    <row r="1069" spans="1:2" ht="21.75" customHeight="1">
      <c r="A1069" s="309" t="s">
        <v>196</v>
      </c>
      <c r="B1069" s="305">
        <v>0</v>
      </c>
    </row>
    <row r="1070" spans="1:2" ht="21.75" customHeight="1">
      <c r="A1070" s="309" t="s">
        <v>997</v>
      </c>
      <c r="B1070" s="305">
        <v>0</v>
      </c>
    </row>
    <row r="1071" spans="1:2" ht="21.75" customHeight="1">
      <c r="A1071" s="309" t="s">
        <v>998</v>
      </c>
      <c r="B1071" s="305">
        <v>141</v>
      </c>
    </row>
    <row r="1072" spans="1:2" ht="21.75" customHeight="1">
      <c r="A1072" s="309" t="s">
        <v>999</v>
      </c>
      <c r="B1072" s="305">
        <v>0</v>
      </c>
    </row>
    <row r="1073" spans="1:2" ht="21.75" customHeight="1">
      <c r="A1073" s="309" t="s">
        <v>1000</v>
      </c>
      <c r="B1073" s="305">
        <v>46037</v>
      </c>
    </row>
    <row r="1074" spans="1:2" ht="21.75" customHeight="1">
      <c r="A1074" s="308" t="s">
        <v>1001</v>
      </c>
      <c r="B1074" s="305">
        <f>SUM(B1075:B1079)</f>
        <v>0</v>
      </c>
    </row>
    <row r="1075" spans="1:2" ht="21.75" customHeight="1">
      <c r="A1075" s="309" t="s">
        <v>1002</v>
      </c>
      <c r="B1075" s="305">
        <v>0</v>
      </c>
    </row>
    <row r="1076" spans="1:2" ht="21.75" customHeight="1">
      <c r="A1076" s="309" t="s">
        <v>1003</v>
      </c>
      <c r="B1076" s="305">
        <v>0</v>
      </c>
    </row>
    <row r="1077" spans="1:2" ht="21.75" customHeight="1">
      <c r="A1077" s="309" t="s">
        <v>1004</v>
      </c>
      <c r="B1077" s="305">
        <v>0</v>
      </c>
    </row>
    <row r="1078" spans="1:2" ht="21.75" customHeight="1">
      <c r="A1078" s="309" t="s">
        <v>1005</v>
      </c>
      <c r="B1078" s="305">
        <v>0</v>
      </c>
    </row>
    <row r="1079" spans="1:2" ht="21.75" customHeight="1">
      <c r="A1079" s="309" t="s">
        <v>1006</v>
      </c>
      <c r="B1079" s="305">
        <v>0</v>
      </c>
    </row>
    <row r="1080" spans="1:2" ht="21.75" customHeight="1">
      <c r="A1080" s="308" t="s">
        <v>1007</v>
      </c>
      <c r="B1080" s="305">
        <f>SUM(B1081,B1091,B1097)</f>
        <v>2039</v>
      </c>
    </row>
    <row r="1081" spans="1:2" ht="21.75" customHeight="1">
      <c r="A1081" s="308" t="s">
        <v>1008</v>
      </c>
      <c r="B1081" s="305">
        <f>SUM(B1082:B1090)</f>
        <v>1727</v>
      </c>
    </row>
    <row r="1082" spans="1:2" ht="21.75" customHeight="1">
      <c r="A1082" s="309" t="s">
        <v>194</v>
      </c>
      <c r="B1082" s="305">
        <v>300</v>
      </c>
    </row>
    <row r="1083" spans="1:2" ht="21.75" customHeight="1">
      <c r="A1083" s="309" t="s">
        <v>195</v>
      </c>
      <c r="B1083" s="305">
        <v>0</v>
      </c>
    </row>
    <row r="1084" spans="1:2" ht="21.75" customHeight="1">
      <c r="A1084" s="309" t="s">
        <v>196</v>
      </c>
      <c r="B1084" s="305">
        <v>0</v>
      </c>
    </row>
    <row r="1085" spans="1:2" ht="21.75" customHeight="1">
      <c r="A1085" s="309" t="s">
        <v>1009</v>
      </c>
      <c r="B1085" s="305">
        <v>0</v>
      </c>
    </row>
    <row r="1086" spans="1:2" ht="21.75" customHeight="1">
      <c r="A1086" s="309" t="s">
        <v>1010</v>
      </c>
      <c r="B1086" s="305">
        <v>0</v>
      </c>
    </row>
    <row r="1087" spans="1:2" ht="21.75" customHeight="1">
      <c r="A1087" s="309" t="s">
        <v>1011</v>
      </c>
      <c r="B1087" s="305">
        <v>0</v>
      </c>
    </row>
    <row r="1088" spans="1:2" ht="21.75" customHeight="1">
      <c r="A1088" s="309" t="s">
        <v>1012</v>
      </c>
      <c r="B1088" s="305">
        <v>0</v>
      </c>
    </row>
    <row r="1089" spans="1:2" ht="21.75" customHeight="1">
      <c r="A1089" s="309" t="s">
        <v>203</v>
      </c>
      <c r="B1089" s="305">
        <v>0</v>
      </c>
    </row>
    <row r="1090" spans="1:2" ht="21.75" customHeight="1">
      <c r="A1090" s="309" t="s">
        <v>1013</v>
      </c>
      <c r="B1090" s="305">
        <v>1427</v>
      </c>
    </row>
    <row r="1091" spans="1:2" ht="21.75" customHeight="1">
      <c r="A1091" s="308" t="s">
        <v>1014</v>
      </c>
      <c r="B1091" s="305">
        <f>SUM(B1092:B1096)</f>
        <v>36</v>
      </c>
    </row>
    <row r="1092" spans="1:2" ht="21.75" customHeight="1">
      <c r="A1092" s="309" t="s">
        <v>194</v>
      </c>
      <c r="B1092" s="305">
        <v>0</v>
      </c>
    </row>
    <row r="1093" spans="1:2" ht="21.75" customHeight="1">
      <c r="A1093" s="309" t="s">
        <v>195</v>
      </c>
      <c r="B1093" s="305">
        <v>0</v>
      </c>
    </row>
    <row r="1094" spans="1:2" ht="21.75" customHeight="1">
      <c r="A1094" s="309" t="s">
        <v>196</v>
      </c>
      <c r="B1094" s="305">
        <v>0</v>
      </c>
    </row>
    <row r="1095" spans="1:2" ht="21.75" customHeight="1">
      <c r="A1095" s="309" t="s">
        <v>1015</v>
      </c>
      <c r="B1095" s="305">
        <v>0</v>
      </c>
    </row>
    <row r="1096" spans="1:2" ht="21.75" customHeight="1">
      <c r="A1096" s="309" t="s">
        <v>1016</v>
      </c>
      <c r="B1096" s="305">
        <v>36</v>
      </c>
    </row>
    <row r="1097" spans="1:2" ht="21.75" customHeight="1">
      <c r="A1097" s="308" t="s">
        <v>1017</v>
      </c>
      <c r="B1097" s="305">
        <f>SUM(B1098:B1099)</f>
        <v>276</v>
      </c>
    </row>
    <row r="1098" spans="1:2" ht="21.75" customHeight="1">
      <c r="A1098" s="309" t="s">
        <v>1018</v>
      </c>
      <c r="B1098" s="305">
        <v>0</v>
      </c>
    </row>
    <row r="1099" spans="1:2" ht="21.75" customHeight="1">
      <c r="A1099" s="309" t="s">
        <v>1019</v>
      </c>
      <c r="B1099" s="305">
        <v>276</v>
      </c>
    </row>
    <row r="1100" spans="1:2" ht="21.75" customHeight="1">
      <c r="A1100" s="308" t="s">
        <v>1020</v>
      </c>
      <c r="B1100" s="305">
        <f>SUM(B1101,B1108,B1118,B1124,B1127)</f>
        <v>103</v>
      </c>
    </row>
    <row r="1101" spans="1:2" ht="21.75" customHeight="1">
      <c r="A1101" s="308" t="s">
        <v>1021</v>
      </c>
      <c r="B1101" s="305">
        <f>SUM(B1102:B1107)</f>
        <v>0</v>
      </c>
    </row>
    <row r="1102" spans="1:2" ht="21.75" customHeight="1">
      <c r="A1102" s="309" t="s">
        <v>194</v>
      </c>
      <c r="B1102" s="305">
        <v>0</v>
      </c>
    </row>
    <row r="1103" spans="1:2" ht="21.75" customHeight="1">
      <c r="A1103" s="309" t="s">
        <v>195</v>
      </c>
      <c r="B1103" s="305">
        <v>0</v>
      </c>
    </row>
    <row r="1104" spans="1:2" ht="21.75" customHeight="1">
      <c r="A1104" s="309" t="s">
        <v>196</v>
      </c>
      <c r="B1104" s="305">
        <v>0</v>
      </c>
    </row>
    <row r="1105" spans="1:2" ht="21.75" customHeight="1">
      <c r="A1105" s="309" t="s">
        <v>1022</v>
      </c>
      <c r="B1105" s="305">
        <v>0</v>
      </c>
    </row>
    <row r="1106" spans="1:2" ht="21.75" customHeight="1">
      <c r="A1106" s="309" t="s">
        <v>203</v>
      </c>
      <c r="B1106" s="305">
        <v>0</v>
      </c>
    </row>
    <row r="1107" spans="1:2" ht="21.75" customHeight="1">
      <c r="A1107" s="309" t="s">
        <v>1023</v>
      </c>
      <c r="B1107" s="305">
        <v>0</v>
      </c>
    </row>
    <row r="1108" spans="1:2" ht="21.75" customHeight="1">
      <c r="A1108" s="308" t="s">
        <v>1024</v>
      </c>
      <c r="B1108" s="305">
        <f>SUM(B1109:B1117)</f>
        <v>0</v>
      </c>
    </row>
    <row r="1109" spans="1:2" ht="21.75" customHeight="1">
      <c r="A1109" s="309" t="s">
        <v>1025</v>
      </c>
      <c r="B1109" s="305">
        <v>0</v>
      </c>
    </row>
    <row r="1110" spans="1:2" ht="21.75" customHeight="1">
      <c r="A1110" s="309" t="s">
        <v>1026</v>
      </c>
      <c r="B1110" s="305">
        <v>0</v>
      </c>
    </row>
    <row r="1111" spans="1:2" ht="21.75" customHeight="1">
      <c r="A1111" s="309" t="s">
        <v>1027</v>
      </c>
      <c r="B1111" s="305">
        <v>0</v>
      </c>
    </row>
    <row r="1112" spans="1:2" ht="21.75" customHeight="1">
      <c r="A1112" s="309" t="s">
        <v>1028</v>
      </c>
      <c r="B1112" s="305">
        <v>0</v>
      </c>
    </row>
    <row r="1113" spans="1:2" ht="21.75" customHeight="1">
      <c r="A1113" s="309" t="s">
        <v>1029</v>
      </c>
      <c r="B1113" s="305">
        <v>0</v>
      </c>
    </row>
    <row r="1114" spans="1:2" ht="21.75" customHeight="1">
      <c r="A1114" s="309" t="s">
        <v>1030</v>
      </c>
      <c r="B1114" s="305">
        <v>0</v>
      </c>
    </row>
    <row r="1115" spans="1:2" ht="21.75" customHeight="1">
      <c r="A1115" s="309" t="s">
        <v>1031</v>
      </c>
      <c r="B1115" s="305">
        <v>0</v>
      </c>
    </row>
    <row r="1116" spans="1:2" ht="21.75" customHeight="1">
      <c r="A1116" s="309" t="s">
        <v>1032</v>
      </c>
      <c r="B1116" s="305">
        <v>0</v>
      </c>
    </row>
    <row r="1117" spans="1:2" ht="21.75" customHeight="1">
      <c r="A1117" s="309" t="s">
        <v>1033</v>
      </c>
      <c r="B1117" s="305">
        <v>0</v>
      </c>
    </row>
    <row r="1118" spans="1:2" ht="21.75" customHeight="1">
      <c r="A1118" s="308" t="s">
        <v>1034</v>
      </c>
      <c r="B1118" s="305">
        <f>SUM(B1119:B1123)</f>
        <v>25</v>
      </c>
    </row>
    <row r="1119" spans="1:2" ht="21.75" customHeight="1">
      <c r="A1119" s="309" t="s">
        <v>1035</v>
      </c>
      <c r="B1119" s="305">
        <v>0</v>
      </c>
    </row>
    <row r="1120" spans="1:2" ht="21.75" customHeight="1">
      <c r="A1120" s="309" t="s">
        <v>1036</v>
      </c>
      <c r="B1120" s="305">
        <v>0</v>
      </c>
    </row>
    <row r="1121" spans="1:2" ht="21.75" customHeight="1">
      <c r="A1121" s="309" t="s">
        <v>1037</v>
      </c>
      <c r="B1121" s="305">
        <v>0</v>
      </c>
    </row>
    <row r="1122" spans="1:2" ht="21.75" customHeight="1">
      <c r="A1122" s="309" t="s">
        <v>1038</v>
      </c>
      <c r="B1122" s="305">
        <v>0</v>
      </c>
    </row>
    <row r="1123" spans="1:2" ht="21.75" customHeight="1">
      <c r="A1123" s="309" t="s">
        <v>1039</v>
      </c>
      <c r="B1123" s="305">
        <v>25</v>
      </c>
    </row>
    <row r="1124" spans="1:2" ht="21.75" customHeight="1">
      <c r="A1124" s="308" t="s">
        <v>1040</v>
      </c>
      <c r="B1124" s="305">
        <f>SUM(B1125:B1126)</f>
        <v>0</v>
      </c>
    </row>
    <row r="1125" spans="1:2" ht="21.75" customHeight="1">
      <c r="A1125" s="309" t="s">
        <v>1041</v>
      </c>
      <c r="B1125" s="305">
        <v>0</v>
      </c>
    </row>
    <row r="1126" spans="1:2" ht="21.75" customHeight="1">
      <c r="A1126" s="309" t="s">
        <v>1042</v>
      </c>
      <c r="B1126" s="305">
        <v>0</v>
      </c>
    </row>
    <row r="1127" spans="1:2" ht="21.75" customHeight="1">
      <c r="A1127" s="308" t="s">
        <v>1043</v>
      </c>
      <c r="B1127" s="305">
        <f>SUM(B1128:B1129)</f>
        <v>78</v>
      </c>
    </row>
    <row r="1128" spans="1:2" ht="21.75" customHeight="1">
      <c r="A1128" s="309" t="s">
        <v>1044</v>
      </c>
      <c r="B1128" s="305">
        <v>0</v>
      </c>
    </row>
    <row r="1129" spans="1:2" ht="21.75" customHeight="1">
      <c r="A1129" s="309" t="s">
        <v>1045</v>
      </c>
      <c r="B1129" s="305">
        <v>78</v>
      </c>
    </row>
    <row r="1130" spans="1:2" ht="21.75" customHeight="1">
      <c r="A1130" s="308" t="s">
        <v>1046</v>
      </c>
      <c r="B1130" s="305">
        <f>SUM(B1131:B1139)</f>
        <v>0</v>
      </c>
    </row>
    <row r="1131" spans="1:2" ht="21.75" customHeight="1">
      <c r="A1131" s="308" t="s">
        <v>1047</v>
      </c>
      <c r="B1131" s="305">
        <v>0</v>
      </c>
    </row>
    <row r="1132" spans="1:2" ht="21.75" customHeight="1">
      <c r="A1132" s="308" t="s">
        <v>1048</v>
      </c>
      <c r="B1132" s="305">
        <v>0</v>
      </c>
    </row>
    <row r="1133" spans="1:2" ht="21.75" customHeight="1">
      <c r="A1133" s="308" t="s">
        <v>1049</v>
      </c>
      <c r="B1133" s="305">
        <v>0</v>
      </c>
    </row>
    <row r="1134" spans="1:2" ht="21.75" customHeight="1">
      <c r="A1134" s="308" t="s">
        <v>1050</v>
      </c>
      <c r="B1134" s="305">
        <v>0</v>
      </c>
    </row>
    <row r="1135" spans="1:2" ht="21.75" customHeight="1">
      <c r="A1135" s="308" t="s">
        <v>1051</v>
      </c>
      <c r="B1135" s="305">
        <v>0</v>
      </c>
    </row>
    <row r="1136" spans="1:2" ht="21.75" customHeight="1">
      <c r="A1136" s="308" t="s">
        <v>827</v>
      </c>
      <c r="B1136" s="305">
        <v>0</v>
      </c>
    </row>
    <row r="1137" spans="1:2" ht="21.75" customHeight="1">
      <c r="A1137" s="308" t="s">
        <v>1052</v>
      </c>
      <c r="B1137" s="305">
        <v>0</v>
      </c>
    </row>
    <row r="1138" spans="1:2" ht="21.75" customHeight="1">
      <c r="A1138" s="308" t="s">
        <v>1053</v>
      </c>
      <c r="B1138" s="305">
        <v>0</v>
      </c>
    </row>
    <row r="1139" spans="1:2" ht="21.75" customHeight="1">
      <c r="A1139" s="308" t="s">
        <v>1054</v>
      </c>
      <c r="B1139" s="305">
        <v>0</v>
      </c>
    </row>
    <row r="1140" spans="1:2" ht="21.75" customHeight="1">
      <c r="A1140" s="308" t="s">
        <v>1055</v>
      </c>
      <c r="B1140" s="305">
        <f>SUM(B1141,B1168,B1183)</f>
        <v>12871</v>
      </c>
    </row>
    <row r="1141" spans="1:2" ht="21.75" customHeight="1">
      <c r="A1141" s="308" t="s">
        <v>1056</v>
      </c>
      <c r="B1141" s="305">
        <f>SUM(B1142:B1167)</f>
        <v>12467</v>
      </c>
    </row>
    <row r="1142" spans="1:2" ht="21.75" customHeight="1">
      <c r="A1142" s="309" t="s">
        <v>194</v>
      </c>
      <c r="B1142" s="305">
        <v>1563</v>
      </c>
    </row>
    <row r="1143" spans="1:2" ht="21.75" customHeight="1">
      <c r="A1143" s="309" t="s">
        <v>195</v>
      </c>
      <c r="B1143" s="305">
        <v>0</v>
      </c>
    </row>
    <row r="1144" spans="1:2" ht="21.75" customHeight="1">
      <c r="A1144" s="309" t="s">
        <v>196</v>
      </c>
      <c r="B1144" s="305">
        <v>0</v>
      </c>
    </row>
    <row r="1145" spans="1:2" ht="21.75" customHeight="1">
      <c r="A1145" s="309" t="s">
        <v>1057</v>
      </c>
      <c r="B1145" s="305">
        <v>0</v>
      </c>
    </row>
    <row r="1146" spans="1:2" ht="21.75" customHeight="1">
      <c r="A1146" s="309" t="s">
        <v>1058</v>
      </c>
      <c r="B1146" s="305">
        <v>8184</v>
      </c>
    </row>
    <row r="1147" spans="1:2" ht="21.75" customHeight="1">
      <c r="A1147" s="309" t="s">
        <v>1059</v>
      </c>
      <c r="B1147" s="305">
        <v>0</v>
      </c>
    </row>
    <row r="1148" spans="1:2" ht="21.75" customHeight="1">
      <c r="A1148" s="309" t="s">
        <v>1060</v>
      </c>
      <c r="B1148" s="305">
        <v>0</v>
      </c>
    </row>
    <row r="1149" spans="1:2" ht="21.75" customHeight="1">
      <c r="A1149" s="309" t="s">
        <v>1061</v>
      </c>
      <c r="B1149" s="305">
        <v>0</v>
      </c>
    </row>
    <row r="1150" spans="1:2" ht="21.75" customHeight="1">
      <c r="A1150" s="309" t="s">
        <v>1062</v>
      </c>
      <c r="B1150" s="305">
        <v>0</v>
      </c>
    </row>
    <row r="1151" spans="1:2" ht="21.75" customHeight="1">
      <c r="A1151" s="309" t="s">
        <v>1063</v>
      </c>
      <c r="B1151" s="305">
        <v>0</v>
      </c>
    </row>
    <row r="1152" spans="1:2" ht="21.75" customHeight="1">
      <c r="A1152" s="309" t="s">
        <v>1064</v>
      </c>
      <c r="B1152" s="305">
        <v>0</v>
      </c>
    </row>
    <row r="1153" spans="1:2" ht="21.75" customHeight="1">
      <c r="A1153" s="309" t="s">
        <v>1065</v>
      </c>
      <c r="B1153" s="305">
        <v>0</v>
      </c>
    </row>
    <row r="1154" spans="1:2" ht="21.75" customHeight="1">
      <c r="A1154" s="309" t="s">
        <v>1066</v>
      </c>
      <c r="B1154" s="305">
        <v>0</v>
      </c>
    </row>
    <row r="1155" spans="1:2" ht="21.75" customHeight="1">
      <c r="A1155" s="309" t="s">
        <v>1067</v>
      </c>
      <c r="B1155" s="305">
        <v>0</v>
      </c>
    </row>
    <row r="1156" spans="1:2" ht="21.75" customHeight="1">
      <c r="A1156" s="309" t="s">
        <v>1068</v>
      </c>
      <c r="B1156" s="305">
        <v>0</v>
      </c>
    </row>
    <row r="1157" spans="1:2" ht="21.75" customHeight="1">
      <c r="A1157" s="309" t="s">
        <v>1069</v>
      </c>
      <c r="B1157" s="305">
        <v>0</v>
      </c>
    </row>
    <row r="1158" spans="1:2" ht="21.75" customHeight="1">
      <c r="A1158" s="309" t="s">
        <v>1070</v>
      </c>
      <c r="B1158" s="305">
        <v>0</v>
      </c>
    </row>
    <row r="1159" spans="1:2" ht="21.75" customHeight="1">
      <c r="A1159" s="309" t="s">
        <v>1071</v>
      </c>
      <c r="B1159" s="305">
        <v>0</v>
      </c>
    </row>
    <row r="1160" spans="1:2" ht="21.75" customHeight="1">
      <c r="A1160" s="309" t="s">
        <v>1072</v>
      </c>
      <c r="B1160" s="305">
        <v>0</v>
      </c>
    </row>
    <row r="1161" spans="1:2" ht="21.75" customHeight="1">
      <c r="A1161" s="309" t="s">
        <v>1073</v>
      </c>
      <c r="B1161" s="305">
        <v>0</v>
      </c>
    </row>
    <row r="1162" spans="1:2" ht="21.75" customHeight="1">
      <c r="A1162" s="309" t="s">
        <v>1074</v>
      </c>
      <c r="B1162" s="305">
        <v>0</v>
      </c>
    </row>
    <row r="1163" spans="1:2" ht="21.75" customHeight="1">
      <c r="A1163" s="309" t="s">
        <v>1075</v>
      </c>
      <c r="B1163" s="305">
        <v>0</v>
      </c>
    </row>
    <row r="1164" spans="1:2" ht="21.75" customHeight="1">
      <c r="A1164" s="309" t="s">
        <v>1076</v>
      </c>
      <c r="B1164" s="305">
        <v>0</v>
      </c>
    </row>
    <row r="1165" spans="1:2" ht="21.75" customHeight="1">
      <c r="A1165" s="309" t="s">
        <v>1077</v>
      </c>
      <c r="B1165" s="305">
        <v>0</v>
      </c>
    </row>
    <row r="1166" spans="1:2" ht="21.75" customHeight="1">
      <c r="A1166" s="309" t="s">
        <v>203</v>
      </c>
      <c r="B1166" s="305">
        <v>2128</v>
      </c>
    </row>
    <row r="1167" spans="1:2" ht="21.75" customHeight="1">
      <c r="A1167" s="309" t="s">
        <v>1078</v>
      </c>
      <c r="B1167" s="305">
        <v>592</v>
      </c>
    </row>
    <row r="1168" spans="1:2" ht="21.75" customHeight="1">
      <c r="A1168" s="308" t="s">
        <v>1079</v>
      </c>
      <c r="B1168" s="305">
        <f>SUM(B1169:B1182)</f>
        <v>404</v>
      </c>
    </row>
    <row r="1169" spans="1:2" ht="21.75" customHeight="1">
      <c r="A1169" s="309" t="s">
        <v>194</v>
      </c>
      <c r="B1169" s="305">
        <v>0</v>
      </c>
    </row>
    <row r="1170" spans="1:2" ht="21.75" customHeight="1">
      <c r="A1170" s="309" t="s">
        <v>195</v>
      </c>
      <c r="B1170" s="305">
        <v>0</v>
      </c>
    </row>
    <row r="1171" spans="1:2" ht="21.75" customHeight="1">
      <c r="A1171" s="309" t="s">
        <v>196</v>
      </c>
      <c r="B1171" s="305">
        <v>0</v>
      </c>
    </row>
    <row r="1172" spans="1:2" ht="21.75" customHeight="1">
      <c r="A1172" s="309" t="s">
        <v>1080</v>
      </c>
      <c r="B1172" s="305">
        <v>174</v>
      </c>
    </row>
    <row r="1173" spans="1:2" ht="21.75" customHeight="1">
      <c r="A1173" s="309" t="s">
        <v>1081</v>
      </c>
      <c r="B1173" s="305">
        <v>0</v>
      </c>
    </row>
    <row r="1174" spans="1:2" ht="21.75" customHeight="1">
      <c r="A1174" s="309" t="s">
        <v>1082</v>
      </c>
      <c r="B1174" s="305">
        <v>0</v>
      </c>
    </row>
    <row r="1175" spans="1:2" ht="21.75" customHeight="1">
      <c r="A1175" s="309" t="s">
        <v>1083</v>
      </c>
      <c r="B1175" s="305">
        <v>22</v>
      </c>
    </row>
    <row r="1176" spans="1:2" ht="21.75" customHeight="1">
      <c r="A1176" s="309" t="s">
        <v>1084</v>
      </c>
      <c r="B1176" s="305">
        <v>28</v>
      </c>
    </row>
    <row r="1177" spans="1:2" ht="21.75" customHeight="1">
      <c r="A1177" s="309" t="s">
        <v>1085</v>
      </c>
      <c r="B1177" s="305">
        <v>89</v>
      </c>
    </row>
    <row r="1178" spans="1:2" ht="21.75" customHeight="1">
      <c r="A1178" s="309" t="s">
        <v>1086</v>
      </c>
      <c r="B1178" s="305">
        <v>13</v>
      </c>
    </row>
    <row r="1179" spans="1:2" ht="21.75" customHeight="1">
      <c r="A1179" s="309" t="s">
        <v>1087</v>
      </c>
      <c r="B1179" s="305">
        <v>0</v>
      </c>
    </row>
    <row r="1180" spans="1:2" ht="21.75" customHeight="1">
      <c r="A1180" s="309" t="s">
        <v>1088</v>
      </c>
      <c r="B1180" s="305">
        <v>0</v>
      </c>
    </row>
    <row r="1181" spans="1:2" ht="21.75" customHeight="1">
      <c r="A1181" s="309" t="s">
        <v>1089</v>
      </c>
      <c r="B1181" s="305">
        <v>0</v>
      </c>
    </row>
    <row r="1182" spans="1:2" ht="21.75" customHeight="1">
      <c r="A1182" s="309" t="s">
        <v>1090</v>
      </c>
      <c r="B1182" s="305">
        <v>78</v>
      </c>
    </row>
    <row r="1183" spans="1:2" ht="21.75" customHeight="1">
      <c r="A1183" s="308" t="s">
        <v>1091</v>
      </c>
      <c r="B1183" s="305">
        <f>B1184</f>
        <v>0</v>
      </c>
    </row>
    <row r="1184" spans="1:2" ht="21.75" customHeight="1">
      <c r="A1184" s="309" t="s">
        <v>1092</v>
      </c>
      <c r="B1184" s="305">
        <v>0</v>
      </c>
    </row>
    <row r="1185" spans="1:2" ht="21.75" customHeight="1">
      <c r="A1185" s="308" t="s">
        <v>1093</v>
      </c>
      <c r="B1185" s="305">
        <f>SUM(B1186,B1198,B1202)</f>
        <v>32903</v>
      </c>
    </row>
    <row r="1186" spans="1:2" ht="21.75" customHeight="1">
      <c r="A1186" s="308" t="s">
        <v>1094</v>
      </c>
      <c r="B1186" s="305">
        <f>SUM(B1187:B1197)</f>
        <v>16116</v>
      </c>
    </row>
    <row r="1187" spans="1:2" ht="21.75" customHeight="1">
      <c r="A1187" s="309" t="s">
        <v>1095</v>
      </c>
      <c r="B1187" s="305">
        <v>291</v>
      </c>
    </row>
    <row r="1188" spans="1:2" ht="21.75" customHeight="1">
      <c r="A1188" s="309" t="s">
        <v>1096</v>
      </c>
      <c r="B1188" s="305">
        <v>0</v>
      </c>
    </row>
    <row r="1189" spans="1:2" ht="21.75" customHeight="1">
      <c r="A1189" s="309" t="s">
        <v>1097</v>
      </c>
      <c r="B1189" s="305">
        <v>5950</v>
      </c>
    </row>
    <row r="1190" spans="1:2" ht="21.75" customHeight="1">
      <c r="A1190" s="309" t="s">
        <v>1098</v>
      </c>
      <c r="B1190" s="305">
        <v>0</v>
      </c>
    </row>
    <row r="1191" spans="1:2" ht="21.75" customHeight="1">
      <c r="A1191" s="309" t="s">
        <v>1099</v>
      </c>
      <c r="B1191" s="305">
        <v>170</v>
      </c>
    </row>
    <row r="1192" spans="1:2" ht="21.75" customHeight="1">
      <c r="A1192" s="309" t="s">
        <v>1100</v>
      </c>
      <c r="B1192" s="305">
        <v>20</v>
      </c>
    </row>
    <row r="1193" spans="1:2" ht="21.75" customHeight="1">
      <c r="A1193" s="309" t="s">
        <v>1101</v>
      </c>
      <c r="B1193" s="305">
        <v>6</v>
      </c>
    </row>
    <row r="1194" spans="1:2" ht="21.75" customHeight="1">
      <c r="A1194" s="309" t="s">
        <v>1102</v>
      </c>
      <c r="B1194" s="305">
        <v>8514</v>
      </c>
    </row>
    <row r="1195" spans="1:2" ht="21.75" customHeight="1">
      <c r="A1195" s="309" t="s">
        <v>1103</v>
      </c>
      <c r="B1195" s="305">
        <v>0</v>
      </c>
    </row>
    <row r="1196" spans="1:2" ht="21.75" customHeight="1">
      <c r="A1196" s="380" t="s">
        <v>1104</v>
      </c>
      <c r="B1196" s="305">
        <v>974</v>
      </c>
    </row>
    <row r="1197" spans="1:2" ht="21.75" customHeight="1">
      <c r="A1197" s="309" t="s">
        <v>1105</v>
      </c>
      <c r="B1197" s="305">
        <v>191</v>
      </c>
    </row>
    <row r="1198" spans="1:2" ht="21.75" customHeight="1">
      <c r="A1198" s="308" t="s">
        <v>1106</v>
      </c>
      <c r="B1198" s="305">
        <f>SUM(B1199:B1201)</f>
        <v>16787</v>
      </c>
    </row>
    <row r="1199" spans="1:2" ht="21.75" customHeight="1">
      <c r="A1199" s="309" t="s">
        <v>1107</v>
      </c>
      <c r="B1199" s="305">
        <v>16787</v>
      </c>
    </row>
    <row r="1200" spans="1:2" ht="21.75" customHeight="1">
      <c r="A1200" s="309" t="s">
        <v>1108</v>
      </c>
      <c r="B1200" s="305">
        <v>0</v>
      </c>
    </row>
    <row r="1201" spans="1:2" ht="21.75" customHeight="1">
      <c r="A1201" s="309" t="s">
        <v>1109</v>
      </c>
      <c r="B1201" s="305">
        <v>0</v>
      </c>
    </row>
    <row r="1202" spans="1:2" ht="21.75" customHeight="1">
      <c r="A1202" s="308" t="s">
        <v>1110</v>
      </c>
      <c r="B1202" s="305">
        <f>SUM(B1203:B1205)</f>
        <v>0</v>
      </c>
    </row>
    <row r="1203" spans="1:2" ht="21.75" customHeight="1">
      <c r="A1203" s="309" t="s">
        <v>1111</v>
      </c>
      <c r="B1203" s="305">
        <v>0</v>
      </c>
    </row>
    <row r="1204" spans="1:2" ht="21.75" customHeight="1">
      <c r="A1204" s="309" t="s">
        <v>1112</v>
      </c>
      <c r="B1204" s="305">
        <v>0</v>
      </c>
    </row>
    <row r="1205" spans="1:2" ht="21.75" customHeight="1">
      <c r="A1205" s="309" t="s">
        <v>1113</v>
      </c>
      <c r="B1205" s="305">
        <v>0</v>
      </c>
    </row>
    <row r="1206" spans="1:2" ht="21.75" customHeight="1">
      <c r="A1206" s="308" t="s">
        <v>1114</v>
      </c>
      <c r="B1206" s="305">
        <f>SUM(B1207,B1225,B1231,B1237)</f>
        <v>526</v>
      </c>
    </row>
    <row r="1207" spans="1:2" ht="21.75" customHeight="1">
      <c r="A1207" s="308" t="s">
        <v>1115</v>
      </c>
      <c r="B1207" s="305">
        <f>SUM(B1208:B1224)</f>
        <v>0</v>
      </c>
    </row>
    <row r="1208" spans="1:2" ht="21.75" customHeight="1">
      <c r="A1208" s="309" t="s">
        <v>194</v>
      </c>
      <c r="B1208" s="305">
        <v>0</v>
      </c>
    </row>
    <row r="1209" spans="1:2" ht="21.75" customHeight="1">
      <c r="A1209" s="309" t="s">
        <v>195</v>
      </c>
      <c r="B1209" s="305">
        <v>0</v>
      </c>
    </row>
    <row r="1210" spans="1:2" ht="21.75" customHeight="1">
      <c r="A1210" s="309" t="s">
        <v>196</v>
      </c>
      <c r="B1210" s="305">
        <v>0</v>
      </c>
    </row>
    <row r="1211" spans="1:2" ht="21.75" customHeight="1">
      <c r="A1211" s="309" t="s">
        <v>1116</v>
      </c>
      <c r="B1211" s="305">
        <v>0</v>
      </c>
    </row>
    <row r="1212" spans="1:2" ht="21.75" customHeight="1">
      <c r="A1212" s="309" t="s">
        <v>1117</v>
      </c>
      <c r="B1212" s="305">
        <v>0</v>
      </c>
    </row>
    <row r="1213" spans="1:2" ht="21.75" customHeight="1">
      <c r="A1213" s="309" t="s">
        <v>1118</v>
      </c>
      <c r="B1213" s="305">
        <v>0</v>
      </c>
    </row>
    <row r="1214" spans="1:2" ht="21.75" customHeight="1">
      <c r="A1214" s="309" t="s">
        <v>1119</v>
      </c>
      <c r="B1214" s="305">
        <v>0</v>
      </c>
    </row>
    <row r="1215" spans="1:2" ht="21.75" customHeight="1">
      <c r="A1215" s="309" t="s">
        <v>1120</v>
      </c>
      <c r="B1215" s="305">
        <v>0</v>
      </c>
    </row>
    <row r="1216" spans="1:2" ht="21.75" customHeight="1">
      <c r="A1216" s="309" t="s">
        <v>1121</v>
      </c>
      <c r="B1216" s="305">
        <v>0</v>
      </c>
    </row>
    <row r="1217" spans="1:2" ht="21.75" customHeight="1">
      <c r="A1217" s="309" t="s">
        <v>1122</v>
      </c>
      <c r="B1217" s="305">
        <v>0</v>
      </c>
    </row>
    <row r="1218" spans="1:2" ht="21.75" customHeight="1">
      <c r="A1218" s="309" t="s">
        <v>1123</v>
      </c>
      <c r="B1218" s="305">
        <v>0</v>
      </c>
    </row>
    <row r="1219" spans="1:2" ht="21.75" customHeight="1">
      <c r="A1219" s="309" t="s">
        <v>1124</v>
      </c>
      <c r="B1219" s="305">
        <v>0</v>
      </c>
    </row>
    <row r="1220" spans="1:2" ht="21.75" customHeight="1">
      <c r="A1220" s="309" t="s">
        <v>1125</v>
      </c>
      <c r="B1220" s="305">
        <v>0</v>
      </c>
    </row>
    <row r="1221" spans="1:2" ht="21.75" customHeight="1">
      <c r="A1221" s="309" t="s">
        <v>1126</v>
      </c>
      <c r="B1221" s="305">
        <v>0</v>
      </c>
    </row>
    <row r="1222" spans="1:2" ht="21.75" customHeight="1">
      <c r="A1222" s="309" t="s">
        <v>1127</v>
      </c>
      <c r="B1222" s="305">
        <v>0</v>
      </c>
    </row>
    <row r="1223" spans="1:2" ht="21.75" customHeight="1">
      <c r="A1223" s="309" t="s">
        <v>203</v>
      </c>
      <c r="B1223" s="305">
        <v>0</v>
      </c>
    </row>
    <row r="1224" spans="1:2" ht="21.75" customHeight="1">
      <c r="A1224" s="309" t="s">
        <v>1128</v>
      </c>
      <c r="B1224" s="305"/>
    </row>
    <row r="1225" spans="1:2" ht="21.75" customHeight="1">
      <c r="A1225" s="308" t="s">
        <v>1129</v>
      </c>
      <c r="B1225" s="305">
        <f>SUM(B1226:B1230)</f>
        <v>0</v>
      </c>
    </row>
    <row r="1226" spans="1:2" ht="21.75" customHeight="1">
      <c r="A1226" s="309" t="s">
        <v>1130</v>
      </c>
      <c r="B1226" s="305">
        <v>0</v>
      </c>
    </row>
    <row r="1227" spans="1:2" ht="21.75" customHeight="1">
      <c r="A1227" s="309" t="s">
        <v>1131</v>
      </c>
      <c r="B1227" s="305">
        <v>0</v>
      </c>
    </row>
    <row r="1228" spans="1:2" ht="21.75" customHeight="1">
      <c r="A1228" s="309" t="s">
        <v>1132</v>
      </c>
      <c r="B1228" s="305">
        <v>0</v>
      </c>
    </row>
    <row r="1229" spans="1:2" ht="21.75" customHeight="1">
      <c r="A1229" s="309" t="s">
        <v>1133</v>
      </c>
      <c r="B1229" s="305">
        <v>0</v>
      </c>
    </row>
    <row r="1230" spans="1:2" ht="21.75" customHeight="1">
      <c r="A1230" s="309" t="s">
        <v>1134</v>
      </c>
      <c r="B1230" s="305">
        <v>0</v>
      </c>
    </row>
    <row r="1231" spans="1:2" ht="21.75" customHeight="1">
      <c r="A1231" s="308" t="s">
        <v>1135</v>
      </c>
      <c r="B1231" s="305">
        <f>SUM(B1232:B1236)</f>
        <v>526</v>
      </c>
    </row>
    <row r="1232" spans="1:2" ht="21.75" customHeight="1">
      <c r="A1232" s="309" t="s">
        <v>1136</v>
      </c>
      <c r="B1232" s="305">
        <v>451</v>
      </c>
    </row>
    <row r="1233" spans="1:2" ht="21.75" customHeight="1">
      <c r="A1233" s="309" t="s">
        <v>1137</v>
      </c>
      <c r="B1233" s="305">
        <v>0</v>
      </c>
    </row>
    <row r="1234" spans="1:2" ht="21.75" customHeight="1">
      <c r="A1234" s="309" t="s">
        <v>1138</v>
      </c>
      <c r="B1234" s="305">
        <v>0</v>
      </c>
    </row>
    <row r="1235" spans="1:2" ht="21.75" customHeight="1">
      <c r="A1235" s="309" t="s">
        <v>1139</v>
      </c>
      <c r="B1235" s="305">
        <v>0</v>
      </c>
    </row>
    <row r="1236" spans="1:2" ht="21.75" customHeight="1">
      <c r="A1236" s="309" t="s">
        <v>1140</v>
      </c>
      <c r="B1236" s="305">
        <v>75</v>
      </c>
    </row>
    <row r="1237" spans="1:2" ht="21.75" customHeight="1">
      <c r="A1237" s="308" t="s">
        <v>1141</v>
      </c>
      <c r="B1237" s="305">
        <f>SUM(B1238:B1249)</f>
        <v>0</v>
      </c>
    </row>
    <row r="1238" spans="1:2" ht="21.75" customHeight="1">
      <c r="A1238" s="309" t="s">
        <v>1142</v>
      </c>
      <c r="B1238" s="305">
        <v>0</v>
      </c>
    </row>
    <row r="1239" spans="1:2" ht="21.75" customHeight="1">
      <c r="A1239" s="309" t="s">
        <v>1143</v>
      </c>
      <c r="B1239" s="305">
        <v>0</v>
      </c>
    </row>
    <row r="1240" spans="1:2" ht="21.75" customHeight="1">
      <c r="A1240" s="309" t="s">
        <v>1144</v>
      </c>
      <c r="B1240" s="305">
        <v>0</v>
      </c>
    </row>
    <row r="1241" spans="1:2" ht="21.75" customHeight="1">
      <c r="A1241" s="309" t="s">
        <v>1145</v>
      </c>
      <c r="B1241" s="305">
        <v>0</v>
      </c>
    </row>
    <row r="1242" spans="1:2" ht="21.75" customHeight="1">
      <c r="A1242" s="309" t="s">
        <v>1146</v>
      </c>
      <c r="B1242" s="305">
        <v>0</v>
      </c>
    </row>
    <row r="1243" spans="1:2" ht="21.75" customHeight="1">
      <c r="A1243" s="309" t="s">
        <v>1147</v>
      </c>
      <c r="B1243" s="305">
        <v>0</v>
      </c>
    </row>
    <row r="1244" spans="1:2" ht="21.75" customHeight="1">
      <c r="A1244" s="309" t="s">
        <v>1148</v>
      </c>
      <c r="B1244" s="305">
        <v>0</v>
      </c>
    </row>
    <row r="1245" spans="1:2" ht="21.75" customHeight="1">
      <c r="A1245" s="309" t="s">
        <v>1149</v>
      </c>
      <c r="B1245" s="305">
        <v>0</v>
      </c>
    </row>
    <row r="1246" spans="1:2" ht="21.75" customHeight="1">
      <c r="A1246" s="309" t="s">
        <v>1150</v>
      </c>
      <c r="B1246" s="305">
        <v>0</v>
      </c>
    </row>
    <row r="1247" spans="1:2" ht="21.75" customHeight="1">
      <c r="A1247" s="309" t="s">
        <v>1151</v>
      </c>
      <c r="B1247" s="305">
        <v>0</v>
      </c>
    </row>
    <row r="1248" spans="1:2" ht="21.75" customHeight="1">
      <c r="A1248" s="309" t="s">
        <v>1152</v>
      </c>
      <c r="B1248" s="305">
        <v>0</v>
      </c>
    </row>
    <row r="1249" spans="1:2" ht="21.75" customHeight="1">
      <c r="A1249" s="309" t="s">
        <v>1153</v>
      </c>
      <c r="B1249" s="305">
        <v>0</v>
      </c>
    </row>
    <row r="1250" spans="1:2" ht="21.75" customHeight="1">
      <c r="A1250" s="308" t="s">
        <v>1154</v>
      </c>
      <c r="B1250" s="305">
        <f>SUM(B1251,B1262,B1269,B1277,B1290,B1294,B1298)</f>
        <v>6345</v>
      </c>
    </row>
    <row r="1251" spans="1:2" ht="21.75" customHeight="1">
      <c r="A1251" s="308" t="s">
        <v>1155</v>
      </c>
      <c r="B1251" s="305">
        <f>SUM(B1252:B1261)</f>
        <v>3839</v>
      </c>
    </row>
    <row r="1252" spans="1:2" ht="21.75" customHeight="1">
      <c r="A1252" s="309" t="s">
        <v>194</v>
      </c>
      <c r="B1252" s="305">
        <v>544</v>
      </c>
    </row>
    <row r="1253" spans="1:2" ht="21.75" customHeight="1">
      <c r="A1253" s="309" t="s">
        <v>195</v>
      </c>
      <c r="B1253" s="305">
        <v>203</v>
      </c>
    </row>
    <row r="1254" spans="1:2" ht="21.75" customHeight="1">
      <c r="A1254" s="309" t="s">
        <v>196</v>
      </c>
      <c r="B1254" s="305">
        <v>0</v>
      </c>
    </row>
    <row r="1255" spans="1:2" ht="21.75" customHeight="1">
      <c r="A1255" s="309" t="s">
        <v>1156</v>
      </c>
      <c r="B1255" s="305">
        <v>0</v>
      </c>
    </row>
    <row r="1256" spans="1:2" ht="21.75" customHeight="1">
      <c r="A1256" s="309" t="s">
        <v>1157</v>
      </c>
      <c r="B1256" s="305">
        <v>0</v>
      </c>
    </row>
    <row r="1257" spans="1:2" ht="21.75" customHeight="1">
      <c r="A1257" s="309" t="s">
        <v>1158</v>
      </c>
      <c r="B1257" s="305">
        <v>0</v>
      </c>
    </row>
    <row r="1258" spans="1:2" ht="21.75" customHeight="1">
      <c r="A1258" s="309" t="s">
        <v>1159</v>
      </c>
      <c r="B1258" s="305">
        <v>687</v>
      </c>
    </row>
    <row r="1259" spans="1:2" ht="21.75" customHeight="1">
      <c r="A1259" s="309" t="s">
        <v>1160</v>
      </c>
      <c r="B1259" s="305">
        <v>0</v>
      </c>
    </row>
    <row r="1260" spans="1:2" ht="21.75" customHeight="1">
      <c r="A1260" s="309" t="s">
        <v>203</v>
      </c>
      <c r="B1260" s="305">
        <v>479</v>
      </c>
    </row>
    <row r="1261" spans="1:2" ht="21.75" customHeight="1">
      <c r="A1261" s="309" t="s">
        <v>1161</v>
      </c>
      <c r="B1261" s="305">
        <v>1926</v>
      </c>
    </row>
    <row r="1262" spans="1:2" ht="21.75" customHeight="1">
      <c r="A1262" s="308" t="s">
        <v>1162</v>
      </c>
      <c r="B1262" s="305">
        <f>SUM(B1263:B1268)</f>
        <v>793</v>
      </c>
    </row>
    <row r="1263" spans="1:2" ht="21.75" customHeight="1">
      <c r="A1263" s="309" t="s">
        <v>194</v>
      </c>
      <c r="B1263" s="305">
        <v>414</v>
      </c>
    </row>
    <row r="1264" spans="1:2" ht="21.75" customHeight="1">
      <c r="A1264" s="309" t="s">
        <v>195</v>
      </c>
      <c r="B1264" s="305">
        <v>184</v>
      </c>
    </row>
    <row r="1265" spans="1:2" ht="21.75" customHeight="1">
      <c r="A1265" s="309" t="s">
        <v>196</v>
      </c>
      <c r="B1265" s="305">
        <v>0</v>
      </c>
    </row>
    <row r="1266" spans="1:2" ht="21.75" customHeight="1">
      <c r="A1266" s="309" t="s">
        <v>1163</v>
      </c>
      <c r="B1266" s="305">
        <v>133</v>
      </c>
    </row>
    <row r="1267" spans="1:2" ht="21.75" customHeight="1">
      <c r="A1267" s="380" t="s">
        <v>1164</v>
      </c>
      <c r="B1267" s="305">
        <v>0</v>
      </c>
    </row>
    <row r="1268" spans="1:2" ht="21.75" customHeight="1">
      <c r="A1268" s="309" t="s">
        <v>1165</v>
      </c>
      <c r="B1268" s="305">
        <v>62</v>
      </c>
    </row>
    <row r="1269" spans="1:2" ht="21.75" customHeight="1">
      <c r="A1269" s="308" t="s">
        <v>1166</v>
      </c>
      <c r="B1269" s="305">
        <f>SUM(B1270:B1276)</f>
        <v>0</v>
      </c>
    </row>
    <row r="1270" spans="1:2" ht="21.75" customHeight="1">
      <c r="A1270" s="309" t="s">
        <v>194</v>
      </c>
      <c r="B1270" s="305">
        <v>0</v>
      </c>
    </row>
    <row r="1271" spans="1:2" ht="21.75" customHeight="1">
      <c r="A1271" s="309" t="s">
        <v>195</v>
      </c>
      <c r="B1271" s="305">
        <v>0</v>
      </c>
    </row>
    <row r="1272" spans="1:2" ht="21.75" customHeight="1">
      <c r="A1272" s="309" t="s">
        <v>196</v>
      </c>
      <c r="B1272" s="305">
        <v>0</v>
      </c>
    </row>
    <row r="1273" spans="1:2" ht="21.75" customHeight="1">
      <c r="A1273" s="309" t="s">
        <v>1167</v>
      </c>
      <c r="B1273" s="305">
        <v>0</v>
      </c>
    </row>
    <row r="1274" spans="1:2" ht="21.75" customHeight="1">
      <c r="A1274" s="309" t="s">
        <v>1168</v>
      </c>
      <c r="B1274" s="305">
        <v>0</v>
      </c>
    </row>
    <row r="1275" spans="1:2" ht="21.75" customHeight="1">
      <c r="A1275" s="309" t="s">
        <v>203</v>
      </c>
      <c r="B1275" s="305">
        <v>0</v>
      </c>
    </row>
    <row r="1276" spans="1:2" ht="21.75" customHeight="1">
      <c r="A1276" s="309" t="s">
        <v>1169</v>
      </c>
      <c r="B1276" s="305">
        <v>0</v>
      </c>
    </row>
    <row r="1277" spans="1:2" ht="21.75" customHeight="1">
      <c r="A1277" s="308" t="s">
        <v>1170</v>
      </c>
      <c r="B1277" s="305">
        <f>SUM(B1278:B1289)</f>
        <v>0</v>
      </c>
    </row>
    <row r="1278" spans="1:2" ht="21.75" customHeight="1">
      <c r="A1278" s="309" t="s">
        <v>194</v>
      </c>
      <c r="B1278" s="305">
        <v>0</v>
      </c>
    </row>
    <row r="1279" spans="1:2" ht="21.75" customHeight="1">
      <c r="A1279" s="309" t="s">
        <v>195</v>
      </c>
      <c r="B1279" s="305">
        <v>0</v>
      </c>
    </row>
    <row r="1280" spans="1:2" ht="21.75" customHeight="1">
      <c r="A1280" s="309" t="s">
        <v>196</v>
      </c>
      <c r="B1280" s="305">
        <v>0</v>
      </c>
    </row>
    <row r="1281" spans="1:2" ht="21.75" customHeight="1">
      <c r="A1281" s="309" t="s">
        <v>1171</v>
      </c>
      <c r="B1281" s="305">
        <v>0</v>
      </c>
    </row>
    <row r="1282" spans="1:2" ht="21.75" customHeight="1">
      <c r="A1282" s="309" t="s">
        <v>1172</v>
      </c>
      <c r="B1282" s="305">
        <v>0</v>
      </c>
    </row>
    <row r="1283" spans="1:2" ht="21.75" customHeight="1">
      <c r="A1283" s="309" t="s">
        <v>1173</v>
      </c>
      <c r="B1283" s="305">
        <v>0</v>
      </c>
    </row>
    <row r="1284" spans="1:2" ht="21.75" customHeight="1">
      <c r="A1284" s="309" t="s">
        <v>1174</v>
      </c>
      <c r="B1284" s="305">
        <v>0</v>
      </c>
    </row>
    <row r="1285" spans="1:2" ht="21.75" customHeight="1">
      <c r="A1285" s="309" t="s">
        <v>1175</v>
      </c>
      <c r="B1285" s="305">
        <v>0</v>
      </c>
    </row>
    <row r="1286" spans="1:2" ht="21.75" customHeight="1">
      <c r="A1286" s="309" t="s">
        <v>1176</v>
      </c>
      <c r="B1286" s="305">
        <v>0</v>
      </c>
    </row>
    <row r="1287" spans="1:2" ht="21.75" customHeight="1">
      <c r="A1287" s="309" t="s">
        <v>1177</v>
      </c>
      <c r="B1287" s="305">
        <v>0</v>
      </c>
    </row>
    <row r="1288" spans="1:2" ht="21.75" customHeight="1">
      <c r="A1288" s="309" t="s">
        <v>1178</v>
      </c>
      <c r="B1288" s="305">
        <v>0</v>
      </c>
    </row>
    <row r="1289" spans="1:2" ht="21.75" customHeight="1">
      <c r="A1289" s="309" t="s">
        <v>1179</v>
      </c>
      <c r="B1289" s="305">
        <v>0</v>
      </c>
    </row>
    <row r="1290" spans="1:2" ht="21.75" customHeight="1">
      <c r="A1290" s="308" t="s">
        <v>1180</v>
      </c>
      <c r="B1290" s="305">
        <f>SUM(B1291:B1293)</f>
        <v>1466</v>
      </c>
    </row>
    <row r="1291" spans="1:2" ht="21.75" customHeight="1">
      <c r="A1291" s="309" t="s">
        <v>1181</v>
      </c>
      <c r="B1291" s="305">
        <v>1466</v>
      </c>
    </row>
    <row r="1292" spans="1:2" ht="21.75" customHeight="1">
      <c r="A1292" s="309" t="s">
        <v>1182</v>
      </c>
      <c r="B1292" s="305">
        <v>0</v>
      </c>
    </row>
    <row r="1293" spans="1:2" ht="21.75" customHeight="1">
      <c r="A1293" s="309" t="s">
        <v>1183</v>
      </c>
      <c r="B1293" s="305">
        <v>0</v>
      </c>
    </row>
    <row r="1294" spans="1:2" ht="21.75" customHeight="1">
      <c r="A1294" s="308" t="s">
        <v>1184</v>
      </c>
      <c r="B1294" s="377">
        <f>SUM(B1295:B1297)</f>
        <v>172</v>
      </c>
    </row>
    <row r="1295" spans="1:2" ht="21.75" customHeight="1">
      <c r="A1295" s="309" t="s">
        <v>1185</v>
      </c>
      <c r="B1295" s="305">
        <v>42</v>
      </c>
    </row>
    <row r="1296" spans="1:2" ht="21.75" customHeight="1">
      <c r="A1296" s="309" t="s">
        <v>1186</v>
      </c>
      <c r="B1296" s="305">
        <v>0</v>
      </c>
    </row>
    <row r="1297" spans="1:2" ht="21.75" customHeight="1">
      <c r="A1297" s="309" t="s">
        <v>1187</v>
      </c>
      <c r="B1297" s="305">
        <v>130</v>
      </c>
    </row>
    <row r="1298" spans="1:2" ht="21.75" customHeight="1">
      <c r="A1298" s="308" t="s">
        <v>1188</v>
      </c>
      <c r="B1298" s="305">
        <f aca="true" t="shared" si="1" ref="B1298:B1301">B1299</f>
        <v>75</v>
      </c>
    </row>
    <row r="1299" spans="1:2" ht="21.75" customHeight="1">
      <c r="A1299" s="309" t="s">
        <v>1189</v>
      </c>
      <c r="B1299" s="305">
        <v>75</v>
      </c>
    </row>
    <row r="1300" spans="1:2" ht="21.75" customHeight="1">
      <c r="A1300" s="308" t="s">
        <v>1190</v>
      </c>
      <c r="B1300" s="305">
        <f t="shared" si="1"/>
        <v>0</v>
      </c>
    </row>
    <row r="1301" spans="1:2" ht="21.75" customHeight="1">
      <c r="A1301" s="308" t="s">
        <v>1191</v>
      </c>
      <c r="B1301" s="305">
        <f t="shared" si="1"/>
        <v>0</v>
      </c>
    </row>
    <row r="1302" spans="1:2" ht="21.75" customHeight="1">
      <c r="A1302" s="309" t="s">
        <v>1192</v>
      </c>
      <c r="B1302" s="305">
        <v>0</v>
      </c>
    </row>
    <row r="1303" spans="1:2" ht="21.75" customHeight="1">
      <c r="A1303" s="308" t="s">
        <v>1193</v>
      </c>
      <c r="B1303" s="305">
        <f>SUM(B1304,B1305,B1310)</f>
        <v>15750</v>
      </c>
    </row>
    <row r="1304" spans="1:2" ht="21.75" customHeight="1">
      <c r="A1304" s="308" t="s">
        <v>1194</v>
      </c>
      <c r="B1304" s="305">
        <v>0</v>
      </c>
    </row>
    <row r="1305" spans="1:2" ht="21.75" customHeight="1">
      <c r="A1305" s="308" t="s">
        <v>1195</v>
      </c>
      <c r="B1305" s="305">
        <f>SUM(B1306:B1309)</f>
        <v>0</v>
      </c>
    </row>
    <row r="1306" spans="1:2" ht="21.75" customHeight="1">
      <c r="A1306" s="309" t="s">
        <v>1196</v>
      </c>
      <c r="B1306" s="305">
        <v>0</v>
      </c>
    </row>
    <row r="1307" spans="1:2" ht="21.75" customHeight="1">
      <c r="A1307" s="309" t="s">
        <v>1197</v>
      </c>
      <c r="B1307" s="305">
        <v>0</v>
      </c>
    </row>
    <row r="1308" spans="1:2" ht="21.75" customHeight="1">
      <c r="A1308" s="309" t="s">
        <v>1198</v>
      </c>
      <c r="B1308" s="305">
        <v>0</v>
      </c>
    </row>
    <row r="1309" spans="1:2" ht="21.75" customHeight="1">
      <c r="A1309" s="309" t="s">
        <v>1199</v>
      </c>
      <c r="B1309" s="305">
        <v>0</v>
      </c>
    </row>
    <row r="1310" spans="1:2" ht="21.75" customHeight="1">
      <c r="A1310" s="308" t="s">
        <v>1200</v>
      </c>
      <c r="B1310" s="305">
        <f>SUM(B1311:B1314)</f>
        <v>15750</v>
      </c>
    </row>
    <row r="1311" spans="1:2" ht="21.75" customHeight="1">
      <c r="A1311" s="309" t="s">
        <v>1201</v>
      </c>
      <c r="B1311" s="305">
        <v>15597</v>
      </c>
    </row>
    <row r="1312" spans="1:2" ht="21.75" customHeight="1">
      <c r="A1312" s="309" t="s">
        <v>1202</v>
      </c>
      <c r="B1312" s="305">
        <v>0</v>
      </c>
    </row>
    <row r="1313" spans="1:2" ht="21.75" customHeight="1">
      <c r="A1313" s="309" t="s">
        <v>1203</v>
      </c>
      <c r="B1313" s="305">
        <v>153</v>
      </c>
    </row>
    <row r="1314" spans="1:2" ht="21.75" customHeight="1">
      <c r="A1314" s="309" t="s">
        <v>1204</v>
      </c>
      <c r="B1314" s="305">
        <v>0</v>
      </c>
    </row>
    <row r="1315" spans="1:2" ht="21.75" customHeight="1">
      <c r="A1315" s="308" t="s">
        <v>1205</v>
      </c>
      <c r="B1315" s="305">
        <f>B1316+B1317+B1318</f>
        <v>1</v>
      </c>
    </row>
    <row r="1316" spans="1:2" ht="21.75" customHeight="1">
      <c r="A1316" s="308" t="s">
        <v>1206</v>
      </c>
      <c r="B1316" s="305">
        <v>0</v>
      </c>
    </row>
    <row r="1317" spans="1:2" ht="21.75" customHeight="1">
      <c r="A1317" s="308" t="s">
        <v>1207</v>
      </c>
      <c r="B1317" s="305">
        <v>0</v>
      </c>
    </row>
    <row r="1318" spans="1:2" ht="21.75" customHeight="1">
      <c r="A1318" s="308" t="s">
        <v>1208</v>
      </c>
      <c r="B1318" s="305">
        <v>1</v>
      </c>
    </row>
  </sheetData>
  <sheetProtection/>
  <mergeCells count="3">
    <mergeCell ref="A1:B1"/>
    <mergeCell ref="A2:B2"/>
    <mergeCell ref="A4:B4"/>
  </mergeCells>
  <printOptions/>
  <pageMargins left="1.1416666666666666" right="0.7513888888888889" top="0.66875" bottom="0.66875" header="0.5118055555555555" footer="0.5118055555555555"/>
  <pageSetup fitToHeight="0" horizontalDpi="600" verticalDpi="600" orientation="portrait" paperSize="9" scale="80"/>
</worksheet>
</file>

<file path=xl/worksheets/sheet5.xml><?xml version="1.0" encoding="utf-8"?>
<worksheet xmlns="http://schemas.openxmlformats.org/spreadsheetml/2006/main" xmlns:r="http://schemas.openxmlformats.org/officeDocument/2006/relationships">
  <dimension ref="A1:N19"/>
  <sheetViews>
    <sheetView zoomScaleSheetLayoutView="100" workbookViewId="0" topLeftCell="A1">
      <selection activeCell="A1" sqref="A1:B1"/>
    </sheetView>
  </sheetViews>
  <sheetFormatPr defaultColWidth="9.00390625" defaultRowHeight="14.25"/>
  <cols>
    <col min="1" max="1" width="5.125" style="37" customWidth="1"/>
    <col min="2" max="2" width="8.125" style="37" customWidth="1"/>
    <col min="3" max="3" width="7.125" style="37" customWidth="1"/>
    <col min="4" max="4" width="18.625" style="37" customWidth="1"/>
    <col min="5" max="5" width="15.00390625" style="37" customWidth="1"/>
    <col min="6" max="6" width="7.875" style="37" customWidth="1"/>
    <col min="7" max="7" width="15.875" style="37" customWidth="1"/>
    <col min="8" max="8" width="15.75390625" style="37" customWidth="1"/>
    <col min="9" max="9" width="11.50390625" style="37" bestFit="1" customWidth="1"/>
    <col min="10" max="10" width="13.375" style="37" customWidth="1"/>
    <col min="11" max="11" width="10.125" style="37" customWidth="1"/>
    <col min="12" max="12" width="10.00390625" style="37" customWidth="1"/>
    <col min="13" max="13" width="22.125" style="37" customWidth="1"/>
    <col min="14" max="14" width="13.50390625" style="37" customWidth="1"/>
    <col min="15" max="16384" width="9.00390625" style="37" customWidth="1"/>
  </cols>
  <sheetData>
    <row r="1" spans="1:2" s="37" customFormat="1" ht="18.75">
      <c r="A1" s="132" t="s">
        <v>1209</v>
      </c>
      <c r="B1" s="132"/>
    </row>
    <row r="2" spans="1:14" s="37" customFormat="1" ht="24">
      <c r="A2" s="38" t="s">
        <v>1210</v>
      </c>
      <c r="B2" s="38"/>
      <c r="C2" s="341"/>
      <c r="D2" s="38"/>
      <c r="E2" s="38"/>
      <c r="F2" s="38"/>
      <c r="G2" s="38"/>
      <c r="H2" s="38"/>
      <c r="I2" s="341"/>
      <c r="J2" s="38"/>
      <c r="K2" s="38"/>
      <c r="L2" s="38"/>
      <c r="M2" s="38"/>
      <c r="N2" s="38"/>
    </row>
    <row r="3" spans="1:14" s="37" customFormat="1" ht="18.75">
      <c r="A3" s="342"/>
      <c r="B3" s="342"/>
      <c r="C3" s="343"/>
      <c r="D3" s="342"/>
      <c r="E3" s="342"/>
      <c r="F3" s="342"/>
      <c r="G3" s="342"/>
      <c r="H3" s="342"/>
      <c r="I3" s="343"/>
      <c r="J3" s="342"/>
      <c r="K3" s="342"/>
      <c r="L3" s="342"/>
      <c r="M3" s="355" t="s">
        <v>2</v>
      </c>
      <c r="N3" s="355"/>
    </row>
    <row r="4" spans="1:14" s="37" customFormat="1" ht="18" customHeight="1">
      <c r="A4" s="344" t="s">
        <v>1211</v>
      </c>
      <c r="B4" s="345" t="s">
        <v>1212</v>
      </c>
      <c r="C4" s="345" t="s">
        <v>1213</v>
      </c>
      <c r="D4" s="345" t="s">
        <v>1214</v>
      </c>
      <c r="E4" s="345" t="s">
        <v>1215</v>
      </c>
      <c r="F4" s="345" t="s">
        <v>1216</v>
      </c>
      <c r="G4" s="345" t="s">
        <v>1217</v>
      </c>
      <c r="H4" s="345" t="s">
        <v>1218</v>
      </c>
      <c r="I4" s="345" t="s">
        <v>1219</v>
      </c>
      <c r="J4" s="348"/>
      <c r="K4" s="348"/>
      <c r="L4" s="348"/>
      <c r="M4" s="345" t="s">
        <v>1220</v>
      </c>
      <c r="N4" s="345" t="s">
        <v>1221</v>
      </c>
    </row>
    <row r="5" spans="1:14" s="37" customFormat="1" ht="28.5">
      <c r="A5" s="346"/>
      <c r="B5" s="347"/>
      <c r="C5" s="347"/>
      <c r="D5" s="347"/>
      <c r="E5" s="347"/>
      <c r="F5" s="348"/>
      <c r="G5" s="347"/>
      <c r="H5" s="347"/>
      <c r="I5" s="345" t="s">
        <v>1222</v>
      </c>
      <c r="J5" s="345" t="s">
        <v>1223</v>
      </c>
      <c r="K5" s="345" t="s">
        <v>1224</v>
      </c>
      <c r="L5" s="345" t="s">
        <v>1225</v>
      </c>
      <c r="M5" s="347"/>
      <c r="N5" s="347"/>
    </row>
    <row r="6" spans="1:14" s="37" customFormat="1" ht="20.25" customHeight="1">
      <c r="A6" s="346"/>
      <c r="B6" s="347"/>
      <c r="C6" s="347"/>
      <c r="D6" s="347"/>
      <c r="E6" s="347"/>
      <c r="F6" s="347"/>
      <c r="G6" s="347"/>
      <c r="H6" s="347"/>
      <c r="I6" s="356">
        <f aca="true" t="shared" si="0" ref="I6:L6">SUM(I7:I18)</f>
        <v>16259</v>
      </c>
      <c r="J6" s="356">
        <f t="shared" si="0"/>
        <v>6856</v>
      </c>
      <c r="K6" s="356">
        <f t="shared" si="0"/>
        <v>5743</v>
      </c>
      <c r="L6" s="356">
        <f t="shared" si="0"/>
        <v>3660</v>
      </c>
      <c r="M6" s="347"/>
      <c r="N6" s="347"/>
    </row>
    <row r="7" spans="1:14" s="37" customFormat="1" ht="63">
      <c r="A7" s="34">
        <v>1</v>
      </c>
      <c r="B7" s="349" t="s">
        <v>1226</v>
      </c>
      <c r="C7" s="349" t="s">
        <v>1227</v>
      </c>
      <c r="D7" s="350" t="s">
        <v>1228</v>
      </c>
      <c r="E7" s="350" t="s">
        <v>1229</v>
      </c>
      <c r="F7" s="349" t="s">
        <v>1230</v>
      </c>
      <c r="G7" s="351">
        <v>44917</v>
      </c>
      <c r="H7" s="350" t="s">
        <v>1231</v>
      </c>
      <c r="I7" s="34">
        <v>121</v>
      </c>
      <c r="J7" s="34">
        <v>121</v>
      </c>
      <c r="K7" s="34"/>
      <c r="L7" s="34"/>
      <c r="M7" s="357" t="s">
        <v>1232</v>
      </c>
      <c r="N7" s="34"/>
    </row>
    <row r="8" spans="1:14" s="37" customFormat="1" ht="84" customHeight="1">
      <c r="A8" s="34">
        <v>2</v>
      </c>
      <c r="B8" s="349" t="s">
        <v>1226</v>
      </c>
      <c r="C8" s="349" t="s">
        <v>1227</v>
      </c>
      <c r="D8" s="350" t="s">
        <v>1233</v>
      </c>
      <c r="E8" s="350" t="s">
        <v>1234</v>
      </c>
      <c r="F8" s="349" t="s">
        <v>1230</v>
      </c>
      <c r="G8" s="351">
        <v>44923</v>
      </c>
      <c r="H8" s="350" t="s">
        <v>1235</v>
      </c>
      <c r="I8" s="34">
        <v>12777.929</v>
      </c>
      <c r="J8" s="34">
        <v>5685</v>
      </c>
      <c r="K8" s="34">
        <v>4243</v>
      </c>
      <c r="L8" s="34">
        <v>2849.929</v>
      </c>
      <c r="M8" s="358" t="s">
        <v>1236</v>
      </c>
      <c r="N8" s="34"/>
    </row>
    <row r="9" spans="1:14" s="37" customFormat="1" ht="63">
      <c r="A9" s="34">
        <v>3</v>
      </c>
      <c r="B9" s="349" t="s">
        <v>1226</v>
      </c>
      <c r="C9" s="349" t="s">
        <v>1227</v>
      </c>
      <c r="D9" s="350" t="s">
        <v>1237</v>
      </c>
      <c r="E9" s="350" t="s">
        <v>1238</v>
      </c>
      <c r="F9" s="349" t="s">
        <v>1230</v>
      </c>
      <c r="G9" s="351">
        <v>45069</v>
      </c>
      <c r="H9" s="350" t="s">
        <v>1239</v>
      </c>
      <c r="I9" s="34">
        <v>200</v>
      </c>
      <c r="J9" s="359"/>
      <c r="K9" s="359"/>
      <c r="L9" s="34">
        <v>200</v>
      </c>
      <c r="M9" s="357" t="s">
        <v>1240</v>
      </c>
      <c r="N9" s="34"/>
    </row>
    <row r="10" spans="1:14" s="37" customFormat="1" ht="72.75">
      <c r="A10" s="34">
        <v>4</v>
      </c>
      <c r="B10" s="349" t="s">
        <v>1226</v>
      </c>
      <c r="C10" s="349" t="s">
        <v>1227</v>
      </c>
      <c r="D10" s="350" t="s">
        <v>1241</v>
      </c>
      <c r="E10" s="350" t="s">
        <v>1238</v>
      </c>
      <c r="F10" s="349" t="s">
        <v>1230</v>
      </c>
      <c r="G10" s="351">
        <v>45086</v>
      </c>
      <c r="H10" s="350" t="s">
        <v>1242</v>
      </c>
      <c r="I10" s="34">
        <v>1050</v>
      </c>
      <c r="J10" s="34">
        <v>1050</v>
      </c>
      <c r="K10" s="34"/>
      <c r="L10" s="34"/>
      <c r="M10" s="358" t="s">
        <v>1243</v>
      </c>
      <c r="N10" s="34"/>
    </row>
    <row r="11" spans="1:14" s="37" customFormat="1" ht="85.5" customHeight="1">
      <c r="A11" s="34">
        <v>5</v>
      </c>
      <c r="B11" s="349" t="s">
        <v>1226</v>
      </c>
      <c r="C11" s="349" t="s">
        <v>1227</v>
      </c>
      <c r="D11" s="350" t="s">
        <v>1244</v>
      </c>
      <c r="E11" s="350" t="s">
        <v>1238</v>
      </c>
      <c r="F11" s="349" t="s">
        <v>1230</v>
      </c>
      <c r="G11" s="351">
        <v>45093</v>
      </c>
      <c r="H11" s="350" t="s">
        <v>1245</v>
      </c>
      <c r="I11" s="34">
        <v>1000</v>
      </c>
      <c r="J11" s="359"/>
      <c r="K11" s="34">
        <v>1000</v>
      </c>
      <c r="L11" s="359"/>
      <c r="M11" s="357" t="s">
        <v>1246</v>
      </c>
      <c r="N11" s="34"/>
    </row>
    <row r="12" spans="1:14" s="37" customFormat="1" ht="63">
      <c r="A12" s="34">
        <v>6</v>
      </c>
      <c r="B12" s="349" t="s">
        <v>1226</v>
      </c>
      <c r="C12" s="349" t="s">
        <v>1227</v>
      </c>
      <c r="D12" s="350" t="s">
        <v>1247</v>
      </c>
      <c r="E12" s="350" t="s">
        <v>1238</v>
      </c>
      <c r="F12" s="349" t="s">
        <v>1248</v>
      </c>
      <c r="G12" s="352">
        <v>45174</v>
      </c>
      <c r="H12" s="353" t="s">
        <v>1249</v>
      </c>
      <c r="I12" s="360">
        <f>-493.3497</f>
        <v>-493.3497</v>
      </c>
      <c r="J12" s="360">
        <v>-347.3497</v>
      </c>
      <c r="K12" s="360">
        <v>-146</v>
      </c>
      <c r="L12" s="360"/>
      <c r="M12" s="361" t="s">
        <v>1250</v>
      </c>
      <c r="N12" s="360"/>
    </row>
    <row r="13" spans="1:14" s="37" customFormat="1" ht="78" customHeight="1">
      <c r="A13" s="34">
        <v>7</v>
      </c>
      <c r="B13" s="349" t="s">
        <v>1226</v>
      </c>
      <c r="C13" s="349" t="s">
        <v>1227</v>
      </c>
      <c r="D13" s="350" t="s">
        <v>1251</v>
      </c>
      <c r="E13" s="350" t="s">
        <v>1238</v>
      </c>
      <c r="F13" s="349" t="s">
        <v>1230</v>
      </c>
      <c r="G13" s="351">
        <v>45176</v>
      </c>
      <c r="H13" s="350" t="s">
        <v>1252</v>
      </c>
      <c r="I13" s="34">
        <v>1066.3816</v>
      </c>
      <c r="J13" s="362">
        <v>347.3497</v>
      </c>
      <c r="K13" s="34">
        <v>646</v>
      </c>
      <c r="L13" s="362">
        <v>73.0319</v>
      </c>
      <c r="M13" s="357" t="s">
        <v>1253</v>
      </c>
      <c r="N13" s="34"/>
    </row>
    <row r="14" spans="1:14" s="37" customFormat="1" ht="66" customHeight="1">
      <c r="A14" s="34">
        <v>8</v>
      </c>
      <c r="B14" s="349" t="s">
        <v>1226</v>
      </c>
      <c r="C14" s="349" t="s">
        <v>1227</v>
      </c>
      <c r="D14" s="350" t="s">
        <v>1254</v>
      </c>
      <c r="E14" s="350" t="s">
        <v>1238</v>
      </c>
      <c r="F14" s="349" t="s">
        <v>1248</v>
      </c>
      <c r="G14" s="352">
        <v>45237</v>
      </c>
      <c r="H14" s="353" t="s">
        <v>1255</v>
      </c>
      <c r="I14" s="360">
        <v>-355.98215</v>
      </c>
      <c r="J14" s="360"/>
      <c r="K14" s="360">
        <v>-217.945</v>
      </c>
      <c r="L14" s="360">
        <v>-138.03715</v>
      </c>
      <c r="M14" s="361" t="s">
        <v>1256</v>
      </c>
      <c r="N14" s="360"/>
    </row>
    <row r="15" spans="1:14" s="37" customFormat="1" ht="72.75">
      <c r="A15" s="34">
        <v>9</v>
      </c>
      <c r="B15" s="349" t="s">
        <v>1226</v>
      </c>
      <c r="C15" s="349" t="s">
        <v>1227</v>
      </c>
      <c r="D15" s="350" t="s">
        <v>1257</v>
      </c>
      <c r="E15" s="350" t="s">
        <v>1238</v>
      </c>
      <c r="F15" s="349" t="s">
        <v>1230</v>
      </c>
      <c r="G15" s="352">
        <v>45244</v>
      </c>
      <c r="H15" s="350" t="s">
        <v>1258</v>
      </c>
      <c r="I15" s="360">
        <v>893.02125</v>
      </c>
      <c r="J15" s="360"/>
      <c r="K15" s="360">
        <v>217.945</v>
      </c>
      <c r="L15" s="360">
        <v>675.07625</v>
      </c>
      <c r="M15" s="361" t="s">
        <v>1259</v>
      </c>
      <c r="N15" s="360"/>
    </row>
    <row r="16" spans="1:14" s="37" customFormat="1" ht="63">
      <c r="A16" s="34">
        <v>10</v>
      </c>
      <c r="B16" s="349" t="s">
        <v>1226</v>
      </c>
      <c r="C16" s="349" t="s">
        <v>1227</v>
      </c>
      <c r="D16" s="350" t="s">
        <v>1260</v>
      </c>
      <c r="E16" s="350" t="s">
        <v>1238</v>
      </c>
      <c r="F16" s="349" t="s">
        <v>1248</v>
      </c>
      <c r="G16" s="352">
        <v>45246</v>
      </c>
      <c r="H16" s="353" t="s">
        <v>1249</v>
      </c>
      <c r="I16" s="360">
        <v>-211.03715</v>
      </c>
      <c r="J16" s="360"/>
      <c r="K16" s="360">
        <v>-211.03715</v>
      </c>
      <c r="L16" s="360"/>
      <c r="M16" s="363" t="s">
        <v>1261</v>
      </c>
      <c r="N16" s="360"/>
    </row>
    <row r="17" spans="1:14" s="37" customFormat="1" ht="72.75">
      <c r="A17" s="34">
        <v>11</v>
      </c>
      <c r="B17" s="349" t="s">
        <v>1226</v>
      </c>
      <c r="C17" s="349" t="s">
        <v>1227</v>
      </c>
      <c r="D17" s="350" t="s">
        <v>1262</v>
      </c>
      <c r="E17" s="350" t="s">
        <v>1238</v>
      </c>
      <c r="F17" s="349" t="s">
        <v>1230</v>
      </c>
      <c r="G17" s="352">
        <v>45246</v>
      </c>
      <c r="H17" s="350" t="s">
        <v>1263</v>
      </c>
      <c r="I17" s="360">
        <v>211.03715</v>
      </c>
      <c r="J17" s="360"/>
      <c r="K17" s="360">
        <v>211.03715</v>
      </c>
      <c r="L17" s="360"/>
      <c r="M17" s="363" t="s">
        <v>1264</v>
      </c>
      <c r="N17" s="360"/>
    </row>
    <row r="18" spans="1:14" s="37" customFormat="1" ht="153.75" customHeight="1">
      <c r="A18" s="34">
        <v>12</v>
      </c>
      <c r="B18" s="349" t="s">
        <v>1226</v>
      </c>
      <c r="C18" s="349" t="s">
        <v>1227</v>
      </c>
      <c r="D18" s="350" t="s">
        <v>1265</v>
      </c>
      <c r="E18" s="350" t="s">
        <v>1238</v>
      </c>
      <c r="F18" s="349" t="s">
        <v>1266</v>
      </c>
      <c r="G18" s="352">
        <v>45279</v>
      </c>
      <c r="H18" s="353" t="s">
        <v>1267</v>
      </c>
      <c r="I18" s="360"/>
      <c r="J18" s="360"/>
      <c r="K18" s="360"/>
      <c r="L18" s="360"/>
      <c r="M18" s="361" t="s">
        <v>1268</v>
      </c>
      <c r="N18" s="353" t="s">
        <v>1269</v>
      </c>
    </row>
    <row r="19" spans="1:14" s="37" customFormat="1" ht="21" customHeight="1">
      <c r="A19" s="354" t="s">
        <v>1270</v>
      </c>
      <c r="B19" s="354"/>
      <c r="C19" s="354"/>
      <c r="D19" s="354"/>
      <c r="E19" s="354"/>
      <c r="F19" s="354"/>
      <c r="G19" s="354"/>
      <c r="H19" s="354"/>
      <c r="I19" s="354"/>
      <c r="J19" s="354"/>
      <c r="K19" s="354"/>
      <c r="L19" s="354"/>
      <c r="M19" s="354"/>
      <c r="N19" s="354"/>
    </row>
    <row r="20" s="37" customFormat="1" ht="21" customHeight="1"/>
    <row r="21" s="37" customFormat="1" ht="21" customHeight="1"/>
    <row r="22" s="37" customFormat="1" ht="21" customHeight="1"/>
    <row r="23" s="37" customFormat="1" ht="21" customHeight="1"/>
    <row r="24" s="37" customFormat="1" ht="21" customHeight="1"/>
    <row r="25" s="37" customFormat="1" ht="21" customHeight="1"/>
    <row r="26" s="37" customFormat="1" ht="21" customHeight="1"/>
    <row r="27" s="37" customFormat="1" ht="21" customHeight="1"/>
    <row r="28" s="37" customFormat="1" ht="21" customHeight="1"/>
    <row r="29" s="37" customFormat="1" ht="21" customHeight="1"/>
    <row r="30" s="37" customFormat="1" ht="21" customHeight="1"/>
    <row r="31" s="37" customFormat="1" ht="21" customHeight="1"/>
    <row r="32" s="37" customFormat="1" ht="21" customHeight="1"/>
    <row r="33" s="37" customFormat="1" ht="21" customHeight="1"/>
    <row r="34" s="37" customFormat="1" ht="21" customHeight="1"/>
    <row r="35" s="37" customFormat="1" ht="21" customHeight="1"/>
    <row r="36" s="37" customFormat="1" ht="21" customHeight="1"/>
    <row r="37" s="37" customFormat="1" ht="21" customHeight="1"/>
    <row r="38" s="37" customFormat="1" ht="21" customHeight="1"/>
    <row r="39" s="37" customFormat="1" ht="21" customHeight="1"/>
    <row r="40" s="37" customFormat="1" ht="21" customHeight="1"/>
    <row r="41" s="37" customFormat="1" ht="21" customHeight="1"/>
    <row r="42" s="37" customFormat="1" ht="21" customHeight="1"/>
    <row r="43" s="37" customFormat="1" ht="21" customHeight="1"/>
    <row r="44" s="37" customFormat="1" ht="21" customHeight="1"/>
    <row r="45" s="37" customFormat="1" ht="21" customHeight="1"/>
    <row r="46" s="37" customFormat="1" ht="21" customHeight="1"/>
    <row r="47" s="37" customFormat="1" ht="21" customHeight="1"/>
    <row r="48" s="37" customFormat="1" ht="21" customHeight="1"/>
    <row r="49" s="37" customFormat="1" ht="21" customHeight="1"/>
    <row r="50" s="37" customFormat="1" ht="21" customHeight="1"/>
    <row r="51" s="37" customFormat="1" ht="21" customHeight="1"/>
    <row r="52" s="37" customFormat="1" ht="21" customHeight="1"/>
    <row r="53" s="37" customFormat="1" ht="21" customHeight="1"/>
    <row r="54" s="37" customFormat="1" ht="21" customHeight="1"/>
    <row r="55" s="37" customFormat="1" ht="21" customHeight="1"/>
    <row r="56" s="37" customFormat="1" ht="21" customHeight="1"/>
    <row r="57" s="37" customFormat="1" ht="21" customHeight="1"/>
    <row r="58" s="37" customFormat="1" ht="21" customHeight="1"/>
    <row r="59" s="37" customFormat="1" ht="21" customHeight="1"/>
    <row r="60" s="37" customFormat="1" ht="21" customHeight="1"/>
    <row r="61" s="37" customFormat="1" ht="21" customHeight="1"/>
    <row r="62" s="37" customFormat="1" ht="21" customHeight="1"/>
  </sheetData>
  <sheetProtection/>
  <mergeCells count="15">
    <mergeCell ref="A1:B1"/>
    <mergeCell ref="A2:N2"/>
    <mergeCell ref="M3:N3"/>
    <mergeCell ref="I4:L4"/>
    <mergeCell ref="A19:N19"/>
    <mergeCell ref="A4:A5"/>
    <mergeCell ref="B4:B5"/>
    <mergeCell ref="C4:C5"/>
    <mergeCell ref="D4:D5"/>
    <mergeCell ref="E4:E5"/>
    <mergeCell ref="F4:F5"/>
    <mergeCell ref="G4:G5"/>
    <mergeCell ref="H4:H5"/>
    <mergeCell ref="M4:M5"/>
    <mergeCell ref="N4:N5"/>
  </mergeCells>
  <hyperlinks>
    <hyperlink ref="M10" r:id="rId1" display="http://www.zhongxian.gov.cn/zwgk_156/zfxxgkml/hmhlzj/zyzc/202307/t20230706_12127485.html"/>
    <hyperlink ref="M8" r:id="rId2" display="http://www.zhongxian.gov.cn/zwgk_156/zfxxgkml/hmhlzj/zyzc/202302/t20230216_11614011.html"/>
    <hyperlink ref="M7" r:id="rId3" display="http://www.zhongxian.gov.cn/zwgk_156/zfxxgkml/hmhlzj/zyzc/202302/t20230216_11612628.html"/>
    <hyperlink ref="M13" r:id="rId4" display="http://www.zhongxian.gov.cn/zwgk_156/zfxxgkml/hmhlzj/zyzc/202309/t20230927_12389221.html"/>
    <hyperlink ref="M11" r:id="rId5" tooltip="http://www.zhongxian.gov.cn/zwgk_156/zfxxgkml/hmhlzj/zyzc/202312/t20231220_12728146.html" display="http://www.zhongxian.gov.cn/zwgk_156/zfxxgkml/hmhlzj/zyzc/202312/t20231220_12728146.html"/>
    <hyperlink ref="M9" r:id="rId6" tooltip="http://www.zhongxian.gov.cn/zwgk_156/zfxxgkml/hmhlzj/zyzc/202305/t20230529_12008130.html" display="http://www.zhongxian.gov.cn/zwgk_156/zfxxgkml/hmhlzj/zyzc/202305/t20230529_12008130.html"/>
    <hyperlink ref="M17" r:id="rId7" tooltip="http://www.zhongxian.gov.cn/zwgk_156/zfxxgkml/hmhlzj/zyzc/202312/t20231215_12712336.html" display="http://www.zhongxian.gov.cn/zwgk_156/zfxxgkml/hmhlzj/zyzc/202312/t20231215_12712336.html"/>
    <hyperlink ref="M18" r:id="rId8" display="http://www.zhongxian.gov.cn/zwgk_156/zfxxgkml/hmhlzj/zyzc/202312/t20231220_12728373.html"/>
    <hyperlink ref="M16" r:id="rId9" tooltip="http://www.zhongxian.gov.cn/zwgk_156/zfxxgkml/hmhlzj/zyzc/202312/t20231215_12712237.html" display="http://www.zhongxian.gov.cn/zwgk_156/zfxxgkml/hmhlzj/zyzc/202312/t20231215_12712237.html"/>
    <hyperlink ref="M15" r:id="rId10" display="http://www.zhongxian.gov.cn/zwgk_156/zfxxgkml/hmhlzj/zyzc/202311/t20231121_12588734.html"/>
    <hyperlink ref="M12" r:id="rId11" display="http://www.zhongxian.gov.cn/zwgk_156/zfxxgkml/hmhlzj/zyzc/202309/t20230927_12389168.html"/>
    <hyperlink ref="M14" r:id="rId12" display="http://www.zhongxian.gov.cn/bm/zxczj/gsggczj/202312/t20231222_12736056.html"/>
  </hyperlinks>
  <printOptions/>
  <pageMargins left="0.4326388888888889" right="0.19652777777777777" top="0.5902777777777778" bottom="1" header="0.19652777777777777" footer="0.5118055555555555"/>
  <pageSetup fitToHeight="0" horizontalDpi="600" verticalDpi="600" orientation="landscape" paperSize="9" scale="70"/>
</worksheet>
</file>

<file path=xl/worksheets/sheet6.xml><?xml version="1.0" encoding="utf-8"?>
<worksheet xmlns="http://schemas.openxmlformats.org/spreadsheetml/2006/main" xmlns:r="http://schemas.openxmlformats.org/officeDocument/2006/relationships">
  <dimension ref="A1:N37"/>
  <sheetViews>
    <sheetView zoomScaleSheetLayoutView="100" workbookViewId="0" topLeftCell="A1">
      <selection activeCell="A1" sqref="A1:B1"/>
    </sheetView>
  </sheetViews>
  <sheetFormatPr defaultColWidth="10.00390625" defaultRowHeight="21" customHeight="1"/>
  <cols>
    <col min="1" max="1" width="30.125" style="324" customWidth="1"/>
    <col min="2" max="4" width="11.50390625" style="324" customWidth="1"/>
    <col min="5" max="5" width="10.125" style="324" customWidth="1"/>
    <col min="6" max="6" width="34.125" style="324" customWidth="1"/>
    <col min="7" max="9" width="11.875" style="324" customWidth="1"/>
    <col min="10" max="10" width="9.75390625" style="324" customWidth="1"/>
    <col min="11" max="12" width="9.00390625" style="324" customWidth="1"/>
    <col min="13" max="16384" width="10.00390625" style="324" customWidth="1"/>
  </cols>
  <sheetData>
    <row r="1" spans="1:4" s="324" customFormat="1" ht="18.75">
      <c r="A1" s="132" t="s">
        <v>1271</v>
      </c>
      <c r="B1" s="132"/>
      <c r="C1" s="328"/>
      <c r="D1" s="328"/>
    </row>
    <row r="2" spans="1:10" s="325" customFormat="1" ht="25.5" customHeight="1">
      <c r="A2" s="329" t="s">
        <v>1272</v>
      </c>
      <c r="B2" s="329"/>
      <c r="C2" s="329"/>
      <c r="D2" s="329"/>
      <c r="E2" s="329"/>
      <c r="F2" s="329"/>
      <c r="G2" s="329"/>
      <c r="H2" s="329"/>
      <c r="I2" s="329"/>
      <c r="J2" s="329"/>
    </row>
    <row r="3" spans="1:10" s="325" customFormat="1" ht="21" customHeight="1">
      <c r="A3" s="330"/>
      <c r="B3" s="330"/>
      <c r="C3" s="330"/>
      <c r="D3" s="330"/>
      <c r="E3" s="330"/>
      <c r="F3" s="330"/>
      <c r="H3" s="331" t="s">
        <v>2</v>
      </c>
      <c r="I3" s="339"/>
      <c r="J3" s="339"/>
    </row>
    <row r="4" spans="1:10" s="326" customFormat="1" ht="40.5" customHeight="1">
      <c r="A4" s="332" t="s">
        <v>3</v>
      </c>
      <c r="B4" s="289" t="s">
        <v>4</v>
      </c>
      <c r="C4" s="289" t="s">
        <v>5</v>
      </c>
      <c r="D4" s="318" t="s">
        <v>1273</v>
      </c>
      <c r="E4" s="318" t="s">
        <v>7</v>
      </c>
      <c r="F4" s="332" t="s">
        <v>3</v>
      </c>
      <c r="G4" s="289" t="s">
        <v>4</v>
      </c>
      <c r="H4" s="289" t="s">
        <v>5</v>
      </c>
      <c r="I4" s="318" t="s">
        <v>1273</v>
      </c>
      <c r="J4" s="318" t="s">
        <v>7</v>
      </c>
    </row>
    <row r="5" spans="1:10" s="326" customFormat="1" ht="27" customHeight="1">
      <c r="A5" s="332" t="s">
        <v>8</v>
      </c>
      <c r="B5" s="115">
        <f>SUM(B6:B7,B14,B15)</f>
        <v>409931</v>
      </c>
      <c r="C5" s="115">
        <f>SUM(C6:C7,C14,C15)</f>
        <v>736705</v>
      </c>
      <c r="D5" s="115">
        <f>SUM(D6:D7,D14,D15,D16,D17)</f>
        <v>732462</v>
      </c>
      <c r="E5" s="115"/>
      <c r="F5" s="332" t="s">
        <v>9</v>
      </c>
      <c r="G5" s="115">
        <f>SUM(G6,G19:G21)</f>
        <v>409931</v>
      </c>
      <c r="H5" s="115">
        <f>SUM(H6,H19:H21)</f>
        <v>736705</v>
      </c>
      <c r="I5" s="115">
        <f>SUM(I6,I19:I22)</f>
        <v>732462</v>
      </c>
      <c r="J5" s="115"/>
    </row>
    <row r="6" spans="1:13" s="325" customFormat="1" ht="21" customHeight="1">
      <c r="A6" s="123" t="s">
        <v>1274</v>
      </c>
      <c r="B6" s="85">
        <v>105289</v>
      </c>
      <c r="C6" s="139">
        <v>105289</v>
      </c>
      <c r="D6" s="139">
        <v>105289</v>
      </c>
      <c r="E6" s="115"/>
      <c r="F6" s="260" t="s">
        <v>11</v>
      </c>
      <c r="G6" s="115">
        <f aca="true" t="shared" si="0" ref="G6:I6">SUM(G7:G18)</f>
        <v>232617</v>
      </c>
      <c r="H6" s="115">
        <f t="shared" si="0"/>
        <v>478194</v>
      </c>
      <c r="I6" s="115">
        <f t="shared" si="0"/>
        <v>340633</v>
      </c>
      <c r="J6" s="340">
        <v>0.062</v>
      </c>
      <c r="L6" s="326"/>
      <c r="M6" s="326"/>
    </row>
    <row r="7" spans="1:13" s="325" customFormat="1" ht="21" customHeight="1">
      <c r="A7" s="260" t="s">
        <v>12</v>
      </c>
      <c r="B7" s="115">
        <f>SUM(B8:B13)</f>
        <v>150000</v>
      </c>
      <c r="C7" s="115">
        <f>SUM(C8:C13)</f>
        <v>186885</v>
      </c>
      <c r="D7" s="115">
        <f>SUM(D8:D13)</f>
        <v>182618</v>
      </c>
      <c r="E7" s="319">
        <v>1.102</v>
      </c>
      <c r="F7" s="333" t="s">
        <v>22</v>
      </c>
      <c r="G7" s="89"/>
      <c r="H7" s="89"/>
      <c r="I7" s="320"/>
      <c r="J7" s="320"/>
      <c r="L7" s="326"/>
      <c r="M7" s="326"/>
    </row>
    <row r="8" spans="1:13" s="325" customFormat="1" ht="21" customHeight="1">
      <c r="A8" s="334" t="s">
        <v>1275</v>
      </c>
      <c r="B8" s="89">
        <v>138000</v>
      </c>
      <c r="C8" s="89">
        <v>157000</v>
      </c>
      <c r="D8" s="137">
        <v>167317</v>
      </c>
      <c r="E8" s="319"/>
      <c r="F8" s="333" t="s">
        <v>24</v>
      </c>
      <c r="G8" s="89"/>
      <c r="H8" s="89"/>
      <c r="I8" s="320"/>
      <c r="J8" s="320"/>
      <c r="L8" s="326"/>
      <c r="M8" s="326"/>
    </row>
    <row r="9" spans="1:13" s="325" customFormat="1" ht="21" customHeight="1">
      <c r="A9" s="333" t="s">
        <v>1276</v>
      </c>
      <c r="B9" s="89">
        <v>11350</v>
      </c>
      <c r="C9" s="89">
        <v>1200</v>
      </c>
      <c r="D9" s="320">
        <v>1200</v>
      </c>
      <c r="E9" s="320"/>
      <c r="F9" s="333" t="s">
        <v>26</v>
      </c>
      <c r="G9" s="89">
        <v>5609</v>
      </c>
      <c r="H9" s="89">
        <v>8900</v>
      </c>
      <c r="I9" s="320">
        <v>462</v>
      </c>
      <c r="J9" s="320"/>
      <c r="L9" s="326"/>
      <c r="M9" s="326"/>
    </row>
    <row r="10" spans="1:13" s="325" customFormat="1" ht="21" customHeight="1">
      <c r="A10" s="333" t="s">
        <v>1277</v>
      </c>
      <c r="B10" s="89">
        <v>370</v>
      </c>
      <c r="C10" s="89">
        <v>370</v>
      </c>
      <c r="D10" s="320">
        <v>370</v>
      </c>
      <c r="E10" s="320"/>
      <c r="F10" s="333" t="s">
        <v>32</v>
      </c>
      <c r="G10" s="89">
        <v>103497</v>
      </c>
      <c r="H10" s="89">
        <v>115758</v>
      </c>
      <c r="I10" s="320">
        <v>71928</v>
      </c>
      <c r="J10" s="320"/>
      <c r="L10" s="326"/>
      <c r="M10" s="326"/>
    </row>
    <row r="11" spans="1:13" s="325" customFormat="1" ht="21" customHeight="1">
      <c r="A11" s="333" t="s">
        <v>1278</v>
      </c>
      <c r="B11" s="89">
        <v>100</v>
      </c>
      <c r="C11" s="89"/>
      <c r="D11" s="320"/>
      <c r="E11" s="320"/>
      <c r="F11" s="333" t="s">
        <v>34</v>
      </c>
      <c r="G11" s="89">
        <v>92976</v>
      </c>
      <c r="H11" s="89">
        <v>109700</v>
      </c>
      <c r="I11" s="320">
        <v>27846</v>
      </c>
      <c r="J11" s="320"/>
      <c r="L11" s="326"/>
      <c r="M11" s="326"/>
    </row>
    <row r="12" spans="1:13" s="325" customFormat="1" ht="21" customHeight="1">
      <c r="A12" s="333" t="s">
        <v>1279</v>
      </c>
      <c r="B12" s="89">
        <v>180</v>
      </c>
      <c r="C12" s="89"/>
      <c r="D12" s="320"/>
      <c r="E12" s="320"/>
      <c r="F12" s="333" t="s">
        <v>36</v>
      </c>
      <c r="G12" s="89"/>
      <c r="H12" s="89"/>
      <c r="I12" s="320"/>
      <c r="J12" s="320"/>
      <c r="L12" s="326"/>
      <c r="M12" s="326"/>
    </row>
    <row r="13" spans="1:13" s="325" customFormat="1" ht="21" customHeight="1">
      <c r="A13" s="334" t="s">
        <v>1280</v>
      </c>
      <c r="B13" s="89"/>
      <c r="C13" s="89">
        <v>28315</v>
      </c>
      <c r="D13" s="320">
        <v>13731</v>
      </c>
      <c r="E13" s="320"/>
      <c r="F13" s="333" t="s">
        <v>38</v>
      </c>
      <c r="G13" s="89"/>
      <c r="H13" s="89"/>
      <c r="I13" s="320"/>
      <c r="J13" s="320"/>
      <c r="L13" s="326"/>
      <c r="M13" s="326"/>
    </row>
    <row r="14" spans="1:13" s="325" customFormat="1" ht="21" customHeight="1">
      <c r="A14" s="335" t="s">
        <v>61</v>
      </c>
      <c r="B14" s="85">
        <v>31042</v>
      </c>
      <c r="C14" s="139">
        <v>60931</v>
      </c>
      <c r="D14" s="85">
        <v>60955</v>
      </c>
      <c r="E14" s="115"/>
      <c r="F14" s="333" t="s">
        <v>40</v>
      </c>
      <c r="G14" s="89"/>
      <c r="H14" s="89"/>
      <c r="I14" s="320"/>
      <c r="J14" s="320"/>
      <c r="L14" s="326"/>
      <c r="M14" s="326"/>
    </row>
    <row r="15" spans="1:13" s="327" customFormat="1" ht="21" customHeight="1">
      <c r="A15" s="260" t="s">
        <v>69</v>
      </c>
      <c r="B15" s="85">
        <v>123600</v>
      </c>
      <c r="C15" s="139">
        <v>383600</v>
      </c>
      <c r="D15" s="139">
        <v>383600</v>
      </c>
      <c r="E15" s="115"/>
      <c r="F15" s="333" t="s">
        <v>54</v>
      </c>
      <c r="G15" s="320">
        <v>4521</v>
      </c>
      <c r="H15" s="89">
        <v>215521</v>
      </c>
      <c r="I15" s="320">
        <v>212084</v>
      </c>
      <c r="J15" s="320"/>
      <c r="K15" s="325"/>
      <c r="L15" s="326"/>
      <c r="M15" s="326"/>
    </row>
    <row r="16" spans="1:13" s="325" customFormat="1" ht="21" customHeight="1">
      <c r="A16" s="260" t="s">
        <v>1281</v>
      </c>
      <c r="B16" s="115"/>
      <c r="C16" s="115"/>
      <c r="D16" s="115"/>
      <c r="E16" s="115"/>
      <c r="F16" s="333" t="s">
        <v>1282</v>
      </c>
      <c r="G16" s="89"/>
      <c r="H16" s="89"/>
      <c r="I16" s="320"/>
      <c r="J16" s="320"/>
      <c r="L16" s="326"/>
      <c r="M16" s="326"/>
    </row>
    <row r="17" spans="1:13" s="325" customFormat="1" ht="21" customHeight="1">
      <c r="A17" s="260"/>
      <c r="B17" s="115"/>
      <c r="C17" s="115"/>
      <c r="D17" s="115"/>
      <c r="E17" s="115"/>
      <c r="F17" s="333" t="s">
        <v>56</v>
      </c>
      <c r="G17" s="89">
        <v>26006</v>
      </c>
      <c r="H17" s="89">
        <v>28307</v>
      </c>
      <c r="I17" s="320">
        <v>28305</v>
      </c>
      <c r="J17" s="320"/>
      <c r="L17" s="326"/>
      <c r="M17" s="326"/>
    </row>
    <row r="18" spans="1:13" s="325" customFormat="1" ht="21" customHeight="1">
      <c r="A18" s="260"/>
      <c r="B18" s="115"/>
      <c r="C18" s="115"/>
      <c r="D18" s="115"/>
      <c r="E18" s="115"/>
      <c r="F18" s="333" t="s">
        <v>1283</v>
      </c>
      <c r="G18" s="120">
        <v>8</v>
      </c>
      <c r="H18" s="120">
        <v>8</v>
      </c>
      <c r="I18" s="265">
        <v>8</v>
      </c>
      <c r="J18" s="265"/>
      <c r="L18" s="326"/>
      <c r="M18" s="326"/>
    </row>
    <row r="19" spans="1:13" s="325" customFormat="1" ht="21" customHeight="1">
      <c r="A19" s="336"/>
      <c r="B19" s="320"/>
      <c r="C19" s="320"/>
      <c r="D19" s="320"/>
      <c r="E19" s="320"/>
      <c r="F19" s="260" t="s">
        <v>62</v>
      </c>
      <c r="G19" s="86">
        <v>2314</v>
      </c>
      <c r="H19" s="86">
        <v>3401</v>
      </c>
      <c r="I19" s="86">
        <v>8766</v>
      </c>
      <c r="J19" s="320"/>
      <c r="L19" s="326"/>
      <c r="M19" s="326"/>
    </row>
    <row r="20" spans="1:13" s="325" customFormat="1" ht="21" customHeight="1">
      <c r="A20" s="265"/>
      <c r="B20" s="320"/>
      <c r="C20" s="320"/>
      <c r="D20" s="320"/>
      <c r="E20" s="320"/>
      <c r="F20" s="335" t="s">
        <v>1284</v>
      </c>
      <c r="G20" s="85">
        <v>51400</v>
      </c>
      <c r="H20" s="86">
        <v>91510</v>
      </c>
      <c r="I20" s="323">
        <v>115742</v>
      </c>
      <c r="J20" s="115"/>
      <c r="L20" s="326"/>
      <c r="M20" s="326"/>
    </row>
    <row r="21" spans="1:13" s="325" customFormat="1" ht="21" customHeight="1">
      <c r="A21" s="265"/>
      <c r="B21" s="320"/>
      <c r="C21" s="320"/>
      <c r="D21" s="320"/>
      <c r="E21" s="337"/>
      <c r="F21" s="335" t="s">
        <v>1285</v>
      </c>
      <c r="G21" s="85">
        <v>123600</v>
      </c>
      <c r="H21" s="85">
        <v>163600</v>
      </c>
      <c r="I21" s="115">
        <v>163600</v>
      </c>
      <c r="J21" s="320"/>
      <c r="L21" s="326"/>
      <c r="M21" s="326"/>
    </row>
    <row r="22" spans="1:13" s="325" customFormat="1" ht="21" customHeight="1">
      <c r="A22" s="265"/>
      <c r="B22" s="320"/>
      <c r="C22" s="320"/>
      <c r="D22" s="320"/>
      <c r="E22" s="337"/>
      <c r="F22" s="123" t="s">
        <v>1286</v>
      </c>
      <c r="G22" s="115">
        <v>14900</v>
      </c>
      <c r="H22" s="115">
        <v>0</v>
      </c>
      <c r="I22" s="115">
        <v>103721</v>
      </c>
      <c r="J22" s="115"/>
      <c r="L22" s="326"/>
      <c r="M22" s="326"/>
    </row>
    <row r="23" spans="1:14" s="324" customFormat="1" ht="21" customHeight="1">
      <c r="A23" s="338"/>
      <c r="B23" s="338"/>
      <c r="C23" s="338"/>
      <c r="D23" s="338"/>
      <c r="E23" s="338"/>
      <c r="F23" s="338"/>
      <c r="G23" s="338"/>
      <c r="H23" s="338"/>
      <c r="I23" s="338"/>
      <c r="J23" s="338"/>
      <c r="K23" s="338"/>
      <c r="L23" s="338"/>
      <c r="M23" s="338"/>
      <c r="N23" s="338"/>
    </row>
    <row r="24" spans="1:14" s="324" customFormat="1" ht="21" customHeight="1">
      <c r="A24" s="338"/>
      <c r="B24" s="338"/>
      <c r="C24" s="338"/>
      <c r="D24" s="338"/>
      <c r="E24" s="338"/>
      <c r="F24" s="338"/>
      <c r="G24" s="338"/>
      <c r="H24" s="338"/>
      <c r="I24" s="338"/>
      <c r="J24" s="338"/>
      <c r="K24" s="338"/>
      <c r="L24" s="338"/>
      <c r="M24" s="338"/>
      <c r="N24" s="338"/>
    </row>
    <row r="25" spans="1:14" s="324" customFormat="1" ht="21" customHeight="1">
      <c r="A25" s="338"/>
      <c r="B25" s="338"/>
      <c r="C25" s="338"/>
      <c r="D25" s="338"/>
      <c r="E25" s="338"/>
      <c r="F25" s="338"/>
      <c r="G25" s="338"/>
      <c r="H25" s="338"/>
      <c r="I25" s="338"/>
      <c r="J25" s="338"/>
      <c r="K25" s="338"/>
      <c r="L25" s="338"/>
      <c r="M25" s="338"/>
      <c r="N25" s="338"/>
    </row>
    <row r="26" spans="1:14" s="324" customFormat="1" ht="21" customHeight="1">
      <c r="A26" s="338"/>
      <c r="B26" s="338"/>
      <c r="C26" s="338"/>
      <c r="D26" s="338"/>
      <c r="E26" s="338"/>
      <c r="F26" s="338"/>
      <c r="G26" s="338"/>
      <c r="H26" s="338"/>
      <c r="I26" s="338"/>
      <c r="J26" s="338"/>
      <c r="K26" s="338"/>
      <c r="L26" s="338"/>
      <c r="M26" s="338"/>
      <c r="N26" s="338"/>
    </row>
    <row r="27" spans="1:14" s="324" customFormat="1" ht="21" customHeight="1">
      <c r="A27" s="338"/>
      <c r="B27" s="338"/>
      <c r="C27" s="338"/>
      <c r="D27" s="338"/>
      <c r="E27" s="338"/>
      <c r="F27" s="338"/>
      <c r="G27" s="338"/>
      <c r="H27" s="338"/>
      <c r="I27" s="338"/>
      <c r="J27" s="338"/>
      <c r="K27" s="338"/>
      <c r="L27" s="338"/>
      <c r="M27" s="338"/>
      <c r="N27" s="338"/>
    </row>
    <row r="28" spans="1:14" s="324" customFormat="1" ht="21" customHeight="1">
      <c r="A28" s="338"/>
      <c r="B28" s="338"/>
      <c r="C28" s="338"/>
      <c r="D28" s="338"/>
      <c r="E28" s="338"/>
      <c r="F28" s="338"/>
      <c r="G28" s="338"/>
      <c r="H28" s="338"/>
      <c r="I28" s="338"/>
      <c r="J28" s="338"/>
      <c r="K28" s="338"/>
      <c r="L28" s="338"/>
      <c r="M28" s="338"/>
      <c r="N28" s="338"/>
    </row>
    <row r="29" spans="1:14" s="324" customFormat="1" ht="21" customHeight="1">
      <c r="A29" s="338"/>
      <c r="B29" s="338"/>
      <c r="C29" s="338"/>
      <c r="D29" s="338"/>
      <c r="E29" s="338"/>
      <c r="F29" s="338"/>
      <c r="G29" s="338"/>
      <c r="H29" s="338"/>
      <c r="I29" s="338"/>
      <c r="J29" s="338"/>
      <c r="K29" s="338"/>
      <c r="L29" s="338"/>
      <c r="M29" s="338"/>
      <c r="N29" s="338"/>
    </row>
    <row r="30" spans="1:14" s="324" customFormat="1" ht="21" customHeight="1">
      <c r="A30" s="338"/>
      <c r="B30" s="338"/>
      <c r="C30" s="338"/>
      <c r="D30" s="338"/>
      <c r="E30" s="338"/>
      <c r="F30" s="338"/>
      <c r="G30" s="338"/>
      <c r="H30" s="338"/>
      <c r="I30" s="338"/>
      <c r="J30" s="338"/>
      <c r="K30" s="338"/>
      <c r="L30" s="338"/>
      <c r="M30" s="338"/>
      <c r="N30" s="338"/>
    </row>
    <row r="31" spans="1:14" s="324" customFormat="1" ht="21" customHeight="1">
      <c r="A31" s="338"/>
      <c r="B31" s="338"/>
      <c r="C31" s="338"/>
      <c r="D31" s="338"/>
      <c r="E31" s="338"/>
      <c r="F31" s="338"/>
      <c r="G31" s="338"/>
      <c r="H31" s="338"/>
      <c r="I31" s="338"/>
      <c r="J31" s="338"/>
      <c r="K31" s="338"/>
      <c r="L31" s="338"/>
      <c r="M31" s="338"/>
      <c r="N31" s="338"/>
    </row>
    <row r="32" spans="1:14" s="324" customFormat="1" ht="21" customHeight="1">
      <c r="A32" s="338"/>
      <c r="B32" s="338"/>
      <c r="C32" s="338"/>
      <c r="D32" s="338"/>
      <c r="E32" s="338"/>
      <c r="F32" s="338"/>
      <c r="G32" s="338"/>
      <c r="H32" s="338"/>
      <c r="I32" s="338"/>
      <c r="J32" s="338"/>
      <c r="K32" s="338"/>
      <c r="L32" s="338"/>
      <c r="M32" s="338"/>
      <c r="N32" s="338"/>
    </row>
    <row r="33" spans="1:14" s="324" customFormat="1" ht="21" customHeight="1">
      <c r="A33" s="338"/>
      <c r="B33" s="338"/>
      <c r="C33" s="338"/>
      <c r="D33" s="338"/>
      <c r="E33" s="338"/>
      <c r="F33" s="338"/>
      <c r="G33" s="338"/>
      <c r="H33" s="338"/>
      <c r="I33" s="338"/>
      <c r="J33" s="338"/>
      <c r="K33" s="338"/>
      <c r="L33" s="338"/>
      <c r="M33" s="338"/>
      <c r="N33" s="338"/>
    </row>
    <row r="34" spans="1:14" s="324" customFormat="1" ht="21" customHeight="1">
      <c r="A34" s="338"/>
      <c r="B34" s="338"/>
      <c r="C34" s="338"/>
      <c r="D34" s="338"/>
      <c r="E34" s="338"/>
      <c r="F34" s="338"/>
      <c r="G34" s="338"/>
      <c r="H34" s="338"/>
      <c r="I34" s="338"/>
      <c r="J34" s="338"/>
      <c r="K34" s="338"/>
      <c r="L34" s="338"/>
      <c r="M34" s="338"/>
      <c r="N34" s="338"/>
    </row>
    <row r="35" spans="1:14" s="324" customFormat="1" ht="21" customHeight="1">
      <c r="A35" s="338"/>
      <c r="B35" s="338"/>
      <c r="C35" s="338"/>
      <c r="D35" s="338"/>
      <c r="E35" s="338"/>
      <c r="F35" s="338"/>
      <c r="G35" s="338"/>
      <c r="H35" s="338"/>
      <c r="I35" s="338"/>
      <c r="J35" s="338"/>
      <c r="K35" s="338"/>
      <c r="L35" s="338"/>
      <c r="M35" s="338"/>
      <c r="N35" s="338"/>
    </row>
    <row r="36" spans="1:14" s="324" customFormat="1" ht="21" customHeight="1">
      <c r="A36" s="338"/>
      <c r="B36" s="338"/>
      <c r="C36" s="338"/>
      <c r="D36" s="338"/>
      <c r="E36" s="338"/>
      <c r="F36" s="338"/>
      <c r="G36" s="338"/>
      <c r="H36" s="338"/>
      <c r="I36" s="338"/>
      <c r="J36" s="338"/>
      <c r="K36" s="338"/>
      <c r="L36" s="338"/>
      <c r="M36" s="338"/>
      <c r="N36" s="338"/>
    </row>
    <row r="37" spans="1:14" s="324" customFormat="1" ht="21" customHeight="1">
      <c r="A37" s="338"/>
      <c r="B37" s="338"/>
      <c r="C37" s="338"/>
      <c r="D37" s="338"/>
      <c r="E37" s="338"/>
      <c r="F37" s="338"/>
      <c r="G37" s="338"/>
      <c r="H37" s="338"/>
      <c r="I37" s="338"/>
      <c r="J37" s="338"/>
      <c r="K37" s="338"/>
      <c r="L37" s="338"/>
      <c r="M37" s="338"/>
      <c r="N37" s="338"/>
    </row>
  </sheetData>
  <sheetProtection/>
  <mergeCells count="3">
    <mergeCell ref="A1:B1"/>
    <mergeCell ref="A2:J2"/>
    <mergeCell ref="H3:J3"/>
  </mergeCells>
  <printOptions/>
  <pageMargins left="0.5902777777777778" right="0.3145833333333333" top="0.8263888888888888" bottom="1" header="0.5118055555555555" footer="0.5118055555555555"/>
  <pageSetup fitToHeight="0"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J37"/>
  <sheetViews>
    <sheetView zoomScaleSheetLayoutView="100" workbookViewId="0" topLeftCell="A1">
      <selection activeCell="A1" sqref="A1:B1"/>
    </sheetView>
  </sheetViews>
  <sheetFormatPr defaultColWidth="9.00390625" defaultRowHeight="21" customHeight="1"/>
  <cols>
    <col min="1" max="1" width="30.375" style="310" customWidth="1"/>
    <col min="2" max="4" width="11.875" style="310" customWidth="1"/>
    <col min="5" max="5" width="10.625" style="310" customWidth="1"/>
    <col min="6" max="6" width="31.50390625" style="310" customWidth="1"/>
    <col min="7" max="9" width="11.50390625" style="310" customWidth="1"/>
    <col min="10" max="10" width="10.00390625" style="310" customWidth="1"/>
    <col min="11" max="247" width="9.00390625" style="310" customWidth="1"/>
    <col min="248" max="248" width="30.375" style="310" customWidth="1"/>
    <col min="249" max="249" width="9.00390625" style="310" hidden="1" customWidth="1"/>
    <col min="250" max="251" width="12.875" style="310" customWidth="1"/>
    <col min="252" max="252" width="12.125" style="310" customWidth="1"/>
    <col min="253" max="253" width="32.875" style="310" customWidth="1"/>
    <col min="254" max="254" width="9.00390625" style="310" hidden="1" customWidth="1"/>
    <col min="255" max="16384" width="12.75390625" style="310" customWidth="1"/>
  </cols>
  <sheetData>
    <row r="1" spans="1:4" s="310" customFormat="1" ht="18.75">
      <c r="A1" s="132" t="s">
        <v>1287</v>
      </c>
      <c r="B1" s="132"/>
      <c r="C1" s="314"/>
      <c r="D1" s="314"/>
    </row>
    <row r="2" spans="1:10" s="311" customFormat="1" ht="24.75" customHeight="1">
      <c r="A2" s="315" t="s">
        <v>1288</v>
      </c>
      <c r="B2" s="315"/>
      <c r="C2" s="315"/>
      <c r="D2" s="315"/>
      <c r="E2" s="315"/>
      <c r="F2" s="315"/>
      <c r="G2" s="315"/>
      <c r="H2" s="315"/>
      <c r="I2" s="315"/>
      <c r="J2" s="315"/>
    </row>
    <row r="3" spans="1:10" s="311" customFormat="1" ht="21" customHeight="1">
      <c r="A3" s="316"/>
      <c r="B3" s="316"/>
      <c r="C3" s="316"/>
      <c r="D3" s="316"/>
      <c r="E3" s="316"/>
      <c r="F3" s="316"/>
      <c r="G3" s="317"/>
      <c r="H3" s="112" t="s">
        <v>2</v>
      </c>
      <c r="I3" s="68"/>
      <c r="J3" s="68"/>
    </row>
    <row r="4" spans="1:10" s="312" customFormat="1" ht="30">
      <c r="A4" s="258" t="s">
        <v>1289</v>
      </c>
      <c r="B4" s="318" t="s">
        <v>4</v>
      </c>
      <c r="C4" s="318" t="s">
        <v>5</v>
      </c>
      <c r="D4" s="318" t="s">
        <v>1273</v>
      </c>
      <c r="E4" s="318" t="s">
        <v>7</v>
      </c>
      <c r="F4" s="258" t="s">
        <v>1289</v>
      </c>
      <c r="G4" s="318" t="s">
        <v>4</v>
      </c>
      <c r="H4" s="318" t="s">
        <v>5</v>
      </c>
      <c r="I4" s="318" t="s">
        <v>1273</v>
      </c>
      <c r="J4" s="318" t="s">
        <v>7</v>
      </c>
    </row>
    <row r="5" spans="1:10" s="312" customFormat="1" ht="27" customHeight="1">
      <c r="A5" s="258" t="s">
        <v>1290</v>
      </c>
      <c r="B5" s="116">
        <f>SUM(B6:B7,B14,B15)</f>
        <v>408997</v>
      </c>
      <c r="C5" s="115">
        <f>SUM(C6:C7,C14,C15)</f>
        <v>736705</v>
      </c>
      <c r="D5" s="115">
        <f>SUM(D6:D7,D14,D15,D16,D17)</f>
        <v>732462</v>
      </c>
      <c r="E5" s="116"/>
      <c r="F5" s="258" t="s">
        <v>1291</v>
      </c>
      <c r="G5" s="116">
        <f>SUM(G6,G19,G20,G21,G22)</f>
        <v>408997</v>
      </c>
      <c r="H5" s="116">
        <f>SUM(H6,H19,H20,H21,H22)</f>
        <v>736705</v>
      </c>
      <c r="I5" s="116">
        <f>SUM(I6,I19:I23)</f>
        <v>732462</v>
      </c>
      <c r="J5" s="116"/>
    </row>
    <row r="6" spans="1:10" s="311" customFormat="1" ht="21" customHeight="1">
      <c r="A6" s="263" t="s">
        <v>1274</v>
      </c>
      <c r="B6" s="71">
        <v>104355</v>
      </c>
      <c r="C6" s="85">
        <v>105289</v>
      </c>
      <c r="D6" s="85">
        <v>105289</v>
      </c>
      <c r="E6" s="116"/>
      <c r="F6" s="263" t="s">
        <v>1292</v>
      </c>
      <c r="G6" s="116">
        <f aca="true" t="shared" si="0" ref="G6:I6">SUM(G7:G18)</f>
        <v>226683</v>
      </c>
      <c r="H6" s="116">
        <f t="shared" si="0"/>
        <v>435489</v>
      </c>
      <c r="I6" s="116">
        <f t="shared" si="0"/>
        <v>337375</v>
      </c>
      <c r="J6" s="319">
        <v>0.061</v>
      </c>
    </row>
    <row r="7" spans="1:10" s="311" customFormat="1" ht="21" customHeight="1">
      <c r="A7" s="263" t="s">
        <v>1293</v>
      </c>
      <c r="B7" s="116">
        <f>SUM(B8:B13)</f>
        <v>150000</v>
      </c>
      <c r="C7" s="115">
        <f>SUM(C8:C13)</f>
        <v>186885</v>
      </c>
      <c r="D7" s="115">
        <f>SUM(D8:D13)</f>
        <v>182618</v>
      </c>
      <c r="E7" s="319">
        <v>1.102</v>
      </c>
      <c r="F7" s="264" t="s">
        <v>1294</v>
      </c>
      <c r="G7" s="119"/>
      <c r="H7" s="89"/>
      <c r="I7" s="119"/>
      <c r="J7" s="119"/>
    </row>
    <row r="8" spans="1:10" s="311" customFormat="1" ht="21" customHeight="1">
      <c r="A8" s="264" t="s">
        <v>1275</v>
      </c>
      <c r="B8" s="89">
        <v>138000</v>
      </c>
      <c r="C8" s="89">
        <v>157000</v>
      </c>
      <c r="D8" s="137">
        <v>167317</v>
      </c>
      <c r="E8" s="319"/>
      <c r="F8" s="264" t="s">
        <v>1295</v>
      </c>
      <c r="G8" s="78"/>
      <c r="H8" s="89"/>
      <c r="I8" s="119"/>
      <c r="J8" s="119"/>
    </row>
    <row r="9" spans="1:10" s="311" customFormat="1" ht="21" customHeight="1">
      <c r="A9" s="264" t="s">
        <v>1296</v>
      </c>
      <c r="B9" s="89">
        <v>11350</v>
      </c>
      <c r="C9" s="89">
        <v>1200</v>
      </c>
      <c r="D9" s="320">
        <v>1200</v>
      </c>
      <c r="E9" s="119"/>
      <c r="F9" s="264" t="s">
        <v>1297</v>
      </c>
      <c r="G9" s="78">
        <v>4675</v>
      </c>
      <c r="H9" s="89">
        <v>3787</v>
      </c>
      <c r="I9" s="119">
        <v>307</v>
      </c>
      <c r="J9" s="119"/>
    </row>
    <row r="10" spans="1:10" s="311" customFormat="1" ht="21" customHeight="1">
      <c r="A10" s="264" t="s">
        <v>1298</v>
      </c>
      <c r="B10" s="89">
        <v>370</v>
      </c>
      <c r="C10" s="89">
        <v>370</v>
      </c>
      <c r="D10" s="320">
        <v>370</v>
      </c>
      <c r="E10" s="119"/>
      <c r="F10" s="264" t="s">
        <v>1299</v>
      </c>
      <c r="G10" s="78">
        <v>101997</v>
      </c>
      <c r="H10" s="89">
        <v>110995</v>
      </c>
      <c r="I10" s="119">
        <v>70680</v>
      </c>
      <c r="J10" s="119"/>
    </row>
    <row r="11" spans="1:10" s="311" customFormat="1" ht="21" customHeight="1">
      <c r="A11" s="264" t="s">
        <v>1300</v>
      </c>
      <c r="B11" s="89">
        <v>100</v>
      </c>
      <c r="C11" s="89"/>
      <c r="D11" s="320"/>
      <c r="E11" s="119"/>
      <c r="F11" s="264" t="s">
        <v>1301</v>
      </c>
      <c r="G11" s="78">
        <v>89476</v>
      </c>
      <c r="H11" s="89">
        <v>78540</v>
      </c>
      <c r="I11" s="119">
        <v>26419</v>
      </c>
      <c r="J11" s="119"/>
    </row>
    <row r="12" spans="1:10" s="311" customFormat="1" ht="21" customHeight="1">
      <c r="A12" s="264" t="s">
        <v>1302</v>
      </c>
      <c r="B12" s="89">
        <v>180</v>
      </c>
      <c r="C12" s="89"/>
      <c r="D12" s="320"/>
      <c r="E12" s="119"/>
      <c r="F12" s="264" t="s">
        <v>1303</v>
      </c>
      <c r="G12" s="78"/>
      <c r="H12" s="89">
        <v>0</v>
      </c>
      <c r="I12" s="119">
        <v>0</v>
      </c>
      <c r="J12" s="119"/>
    </row>
    <row r="13" spans="1:10" s="311" customFormat="1" ht="21" customHeight="1">
      <c r="A13" s="264" t="s">
        <v>1280</v>
      </c>
      <c r="B13" s="89"/>
      <c r="C13" s="89">
        <v>28315</v>
      </c>
      <c r="D13" s="320">
        <v>13731</v>
      </c>
      <c r="E13" s="119"/>
      <c r="F13" s="264" t="s">
        <v>1304</v>
      </c>
      <c r="G13" s="78"/>
      <c r="H13" s="89">
        <v>0</v>
      </c>
      <c r="I13" s="119">
        <v>0</v>
      </c>
      <c r="J13" s="119"/>
    </row>
    <row r="14" spans="1:10" s="311" customFormat="1" ht="21" customHeight="1">
      <c r="A14" s="259" t="s">
        <v>1305</v>
      </c>
      <c r="B14" s="85">
        <v>31042</v>
      </c>
      <c r="C14" s="139">
        <v>60931</v>
      </c>
      <c r="D14" s="85">
        <v>60955</v>
      </c>
      <c r="E14" s="119"/>
      <c r="F14" s="264" t="s">
        <v>1306</v>
      </c>
      <c r="G14" s="78"/>
      <c r="H14" s="89">
        <v>0</v>
      </c>
      <c r="I14" s="119">
        <v>0</v>
      </c>
      <c r="J14" s="119"/>
    </row>
    <row r="15" spans="1:10" s="313" customFormat="1" ht="21" customHeight="1">
      <c r="A15" s="263" t="s">
        <v>1307</v>
      </c>
      <c r="B15" s="85">
        <v>123600</v>
      </c>
      <c r="C15" s="139">
        <v>383600</v>
      </c>
      <c r="D15" s="139">
        <v>383600</v>
      </c>
      <c r="E15" s="119"/>
      <c r="F15" s="264" t="s">
        <v>1308</v>
      </c>
      <c r="G15" s="78">
        <v>4521</v>
      </c>
      <c r="H15" s="89">
        <v>213852</v>
      </c>
      <c r="I15" s="119">
        <v>211656</v>
      </c>
      <c r="J15" s="119"/>
    </row>
    <row r="16" spans="1:10" s="311" customFormat="1" ht="21" customHeight="1">
      <c r="A16" s="123" t="s">
        <v>1309</v>
      </c>
      <c r="B16" s="115"/>
      <c r="C16" s="115"/>
      <c r="D16" s="115"/>
      <c r="E16" s="116"/>
      <c r="F16" s="264" t="s">
        <v>1310</v>
      </c>
      <c r="G16" s="78"/>
      <c r="H16" s="89"/>
      <c r="I16" s="89">
        <v>0</v>
      </c>
      <c r="J16" s="119"/>
    </row>
    <row r="17" spans="1:10" s="311" customFormat="1" ht="21" customHeight="1">
      <c r="A17" s="260"/>
      <c r="B17" s="115"/>
      <c r="C17" s="115"/>
      <c r="D17" s="115"/>
      <c r="E17" s="116"/>
      <c r="F17" s="264" t="s">
        <v>1311</v>
      </c>
      <c r="G17" s="78">
        <v>26006</v>
      </c>
      <c r="H17" s="89">
        <v>28307</v>
      </c>
      <c r="I17" s="89">
        <v>28305</v>
      </c>
      <c r="J17" s="119"/>
    </row>
    <row r="18" spans="1:10" s="311" customFormat="1" ht="21" customHeight="1">
      <c r="A18" s="261"/>
      <c r="B18" s="116"/>
      <c r="C18" s="116"/>
      <c r="D18" s="116"/>
      <c r="E18" s="116"/>
      <c r="F18" s="264" t="s">
        <v>1312</v>
      </c>
      <c r="G18" s="78">
        <v>8</v>
      </c>
      <c r="H18" s="89">
        <v>8</v>
      </c>
      <c r="I18" s="89">
        <v>8</v>
      </c>
      <c r="J18" s="261"/>
    </row>
    <row r="19" spans="1:10" s="311" customFormat="1" ht="21" customHeight="1">
      <c r="A19" s="269"/>
      <c r="B19" s="119"/>
      <c r="C19" s="119"/>
      <c r="D19" s="119"/>
      <c r="E19" s="119"/>
      <c r="F19" s="263" t="s">
        <v>1313</v>
      </c>
      <c r="G19" s="72">
        <v>2314</v>
      </c>
      <c r="H19" s="85">
        <v>3401</v>
      </c>
      <c r="I19" s="86">
        <v>8766</v>
      </c>
      <c r="J19" s="116"/>
    </row>
    <row r="20" spans="1:10" s="311" customFormat="1" ht="21" customHeight="1">
      <c r="A20" s="262"/>
      <c r="B20" s="119"/>
      <c r="C20" s="119"/>
      <c r="D20" s="119"/>
      <c r="E20" s="119"/>
      <c r="F20" s="259" t="s">
        <v>1314</v>
      </c>
      <c r="G20" s="71">
        <v>51400</v>
      </c>
      <c r="H20" s="86">
        <v>91510</v>
      </c>
      <c r="I20" s="323">
        <v>115742</v>
      </c>
      <c r="J20" s="116"/>
    </row>
    <row r="21" spans="1:10" s="311" customFormat="1" ht="21" customHeight="1">
      <c r="A21" s="262"/>
      <c r="B21" s="119"/>
      <c r="C21" s="119"/>
      <c r="D21" s="119"/>
      <c r="E21" s="321"/>
      <c r="F21" s="259" t="s">
        <v>1315</v>
      </c>
      <c r="G21" s="71">
        <v>123600</v>
      </c>
      <c r="H21" s="85">
        <v>163600</v>
      </c>
      <c r="I21" s="115">
        <v>163600</v>
      </c>
      <c r="J21" s="119"/>
    </row>
    <row r="22" spans="1:10" s="311" customFormat="1" ht="21" customHeight="1">
      <c r="A22" s="262"/>
      <c r="B22" s="119"/>
      <c r="C22" s="119"/>
      <c r="D22" s="119"/>
      <c r="E22" s="321"/>
      <c r="F22" s="259" t="s">
        <v>1316</v>
      </c>
      <c r="G22" s="71">
        <v>5000</v>
      </c>
      <c r="H22" s="85">
        <v>42705</v>
      </c>
      <c r="I22" s="116">
        <v>3258</v>
      </c>
      <c r="J22" s="116"/>
    </row>
    <row r="23" spans="1:10" s="313" customFormat="1" ht="21" customHeight="1">
      <c r="A23" s="262"/>
      <c r="B23" s="261"/>
      <c r="C23" s="261"/>
      <c r="D23" s="261"/>
      <c r="E23" s="261"/>
      <c r="F23" s="263" t="s">
        <v>70</v>
      </c>
      <c r="G23" s="116">
        <v>0</v>
      </c>
      <c r="H23" s="116">
        <v>0</v>
      </c>
      <c r="I23" s="116">
        <v>103721</v>
      </c>
      <c r="J23" s="116"/>
    </row>
    <row r="24" spans="1:10" s="310" customFormat="1" ht="21" customHeight="1">
      <c r="A24" s="322"/>
      <c r="B24" s="322"/>
      <c r="C24" s="322"/>
      <c r="D24" s="322"/>
      <c r="E24" s="322"/>
      <c r="F24" s="322"/>
      <c r="G24" s="322"/>
      <c r="H24" s="322"/>
      <c r="I24" s="322"/>
      <c r="J24" s="322"/>
    </row>
    <row r="25" spans="1:10" s="310" customFormat="1" ht="21" customHeight="1">
      <c r="A25" s="322"/>
      <c r="B25" s="322"/>
      <c r="C25" s="322"/>
      <c r="D25" s="322"/>
      <c r="E25" s="322"/>
      <c r="F25" s="322"/>
      <c r="H25" s="322"/>
      <c r="I25" s="322"/>
      <c r="J25" s="322"/>
    </row>
    <row r="26" spans="1:10" s="310" customFormat="1" ht="21" customHeight="1">
      <c r="A26" s="322"/>
      <c r="B26" s="322"/>
      <c r="C26" s="322"/>
      <c r="D26" s="322"/>
      <c r="E26" s="322"/>
      <c r="F26" s="322"/>
      <c r="G26" s="322"/>
      <c r="H26" s="322"/>
      <c r="I26" s="322"/>
      <c r="J26" s="322"/>
    </row>
    <row r="27" spans="1:10" s="310" customFormat="1" ht="21" customHeight="1">
      <c r="A27" s="322"/>
      <c r="B27" s="322"/>
      <c r="C27" s="322"/>
      <c r="D27" s="322"/>
      <c r="E27" s="322"/>
      <c r="F27" s="322"/>
      <c r="G27" s="322"/>
      <c r="H27" s="322"/>
      <c r="I27" s="322"/>
      <c r="J27" s="322"/>
    </row>
    <row r="28" spans="1:10" s="310" customFormat="1" ht="21" customHeight="1">
      <c r="A28" s="322"/>
      <c r="B28" s="322"/>
      <c r="C28" s="322"/>
      <c r="D28" s="322"/>
      <c r="E28" s="322"/>
      <c r="F28" s="322"/>
      <c r="G28" s="322"/>
      <c r="H28" s="322"/>
      <c r="I28" s="322"/>
      <c r="J28" s="322"/>
    </row>
    <row r="29" spans="1:10" s="310" customFormat="1" ht="21" customHeight="1">
      <c r="A29" s="322"/>
      <c r="B29" s="322"/>
      <c r="C29" s="322"/>
      <c r="D29" s="322"/>
      <c r="E29" s="322"/>
      <c r="F29" s="322"/>
      <c r="G29" s="322"/>
      <c r="H29" s="322"/>
      <c r="I29" s="322"/>
      <c r="J29" s="322"/>
    </row>
    <row r="30" spans="1:10" s="310" customFormat="1" ht="21" customHeight="1">
      <c r="A30" s="322"/>
      <c r="B30" s="322"/>
      <c r="C30" s="322"/>
      <c r="D30" s="322"/>
      <c r="E30" s="322"/>
      <c r="F30" s="322"/>
      <c r="G30" s="322"/>
      <c r="H30" s="322"/>
      <c r="I30" s="322"/>
      <c r="J30" s="322"/>
    </row>
    <row r="31" spans="1:10" s="310" customFormat="1" ht="21" customHeight="1">
      <c r="A31" s="322"/>
      <c r="B31" s="322"/>
      <c r="C31" s="322"/>
      <c r="D31" s="322"/>
      <c r="E31" s="322"/>
      <c r="F31" s="322"/>
      <c r="G31" s="322"/>
      <c r="H31" s="322"/>
      <c r="I31" s="322"/>
      <c r="J31" s="322"/>
    </row>
    <row r="32" spans="1:10" s="310" customFormat="1" ht="21" customHeight="1">
      <c r="A32" s="322"/>
      <c r="B32" s="322"/>
      <c r="C32" s="322"/>
      <c r="D32" s="322"/>
      <c r="E32" s="322"/>
      <c r="F32" s="322"/>
      <c r="G32" s="322"/>
      <c r="H32" s="322"/>
      <c r="I32" s="322"/>
      <c r="J32" s="322"/>
    </row>
    <row r="33" spans="1:10" s="310" customFormat="1" ht="21" customHeight="1">
      <c r="A33" s="322"/>
      <c r="B33" s="322"/>
      <c r="C33" s="322"/>
      <c r="D33" s="322"/>
      <c r="E33" s="322"/>
      <c r="F33" s="322"/>
      <c r="G33" s="322"/>
      <c r="H33" s="322"/>
      <c r="I33" s="322"/>
      <c r="J33" s="322"/>
    </row>
    <row r="34" spans="1:10" s="310" customFormat="1" ht="21" customHeight="1">
      <c r="A34" s="322"/>
      <c r="B34" s="322"/>
      <c r="C34" s="322"/>
      <c r="D34" s="322"/>
      <c r="E34" s="322"/>
      <c r="F34" s="322"/>
      <c r="G34" s="322"/>
      <c r="H34" s="322"/>
      <c r="I34" s="322"/>
      <c r="J34" s="322"/>
    </row>
    <row r="35" spans="1:10" s="310" customFormat="1" ht="21" customHeight="1">
      <c r="A35" s="322"/>
      <c r="B35" s="322"/>
      <c r="C35" s="322"/>
      <c r="D35" s="322"/>
      <c r="E35" s="322"/>
      <c r="F35" s="322"/>
      <c r="G35" s="322"/>
      <c r="H35" s="322"/>
      <c r="I35" s="322"/>
      <c r="J35" s="322"/>
    </row>
    <row r="36" spans="1:10" s="310" customFormat="1" ht="21" customHeight="1">
      <c r="A36" s="322"/>
      <c r="B36" s="322"/>
      <c r="C36" s="322"/>
      <c r="D36" s="322"/>
      <c r="E36" s="322"/>
      <c r="F36" s="322"/>
      <c r="G36" s="322"/>
      <c r="H36" s="322"/>
      <c r="I36" s="322"/>
      <c r="J36" s="322"/>
    </row>
    <row r="37" spans="1:10" s="310" customFormat="1" ht="21" customHeight="1">
      <c r="A37" s="322"/>
      <c r="B37" s="322"/>
      <c r="C37" s="322"/>
      <c r="D37" s="322"/>
      <c r="E37" s="322"/>
      <c r="F37" s="322"/>
      <c r="G37" s="322"/>
      <c r="H37" s="322"/>
      <c r="I37" s="322"/>
      <c r="J37" s="322"/>
    </row>
  </sheetData>
  <sheetProtection/>
  <mergeCells count="3">
    <mergeCell ref="A1:B1"/>
    <mergeCell ref="A2:J2"/>
    <mergeCell ref="H3:J3"/>
  </mergeCells>
  <printOptions/>
  <pageMargins left="0.7513888888888889" right="0.7513888888888889" top="1" bottom="1" header="0.5118055555555555" footer="0.5118055555555555"/>
  <pageSetup fitToHeight="0" horizontalDpi="600" verticalDpi="600" orientation="landscape" paperSize="9" scale="80"/>
</worksheet>
</file>

<file path=xl/worksheets/sheet8.xml><?xml version="1.0" encoding="utf-8"?>
<worksheet xmlns="http://schemas.openxmlformats.org/spreadsheetml/2006/main" xmlns:r="http://schemas.openxmlformats.org/officeDocument/2006/relationships">
  <dimension ref="A1:B268"/>
  <sheetViews>
    <sheetView showZeros="0" zoomScaleSheetLayoutView="100" workbookViewId="0" topLeftCell="A1">
      <selection activeCell="A1" sqref="A1:B1"/>
    </sheetView>
  </sheetViews>
  <sheetFormatPr defaultColWidth="12.125" defaultRowHeight="18" customHeight="1"/>
  <cols>
    <col min="1" max="1" width="63.875" style="299" customWidth="1"/>
    <col min="2" max="2" width="24.25390625" style="299" customWidth="1"/>
    <col min="3" max="16384" width="12.125" style="299" customWidth="1"/>
  </cols>
  <sheetData>
    <row r="1" spans="1:2" s="299" customFormat="1" ht="18" customHeight="1">
      <c r="A1" s="132" t="s">
        <v>1317</v>
      </c>
      <c r="B1" s="132"/>
    </row>
    <row r="2" spans="1:2" s="299" customFormat="1" ht="18" customHeight="1">
      <c r="A2" s="300" t="s">
        <v>1318</v>
      </c>
      <c r="B2" s="300"/>
    </row>
    <row r="3" spans="1:2" s="299" customFormat="1" ht="18" customHeight="1">
      <c r="A3" s="301"/>
      <c r="B3" s="302" t="s">
        <v>2</v>
      </c>
    </row>
    <row r="4" spans="1:2" s="299" customFormat="1" ht="18" customHeight="1">
      <c r="A4" s="303" t="s">
        <v>1319</v>
      </c>
      <c r="B4" s="303" t="s">
        <v>1320</v>
      </c>
    </row>
    <row r="5" spans="1:2" ht="18" customHeight="1">
      <c r="A5" s="304" t="s">
        <v>1321</v>
      </c>
      <c r="B5" s="305">
        <f>SUM(B6,B14,B30,B42,B53,B111,B135,B178,B183,B187,B214,B231,B248)</f>
        <v>340633</v>
      </c>
    </row>
    <row r="6" spans="1:2" ht="18" customHeight="1">
      <c r="A6" s="306" t="s">
        <v>471</v>
      </c>
      <c r="B6" s="305">
        <f>B7</f>
        <v>0</v>
      </c>
    </row>
    <row r="7" spans="1:2" ht="18" customHeight="1">
      <c r="A7" s="306" t="s">
        <v>1322</v>
      </c>
      <c r="B7" s="305">
        <f>SUM(B8:B13)</f>
        <v>0</v>
      </c>
    </row>
    <row r="8" spans="1:2" ht="18" customHeight="1">
      <c r="A8" s="307" t="s">
        <v>1323</v>
      </c>
      <c r="B8" s="305">
        <v>0</v>
      </c>
    </row>
    <row r="9" spans="1:2" ht="18" customHeight="1">
      <c r="A9" s="307" t="s">
        <v>1324</v>
      </c>
      <c r="B9" s="305">
        <v>0</v>
      </c>
    </row>
    <row r="10" spans="1:2" ht="18" customHeight="1">
      <c r="A10" s="307" t="s">
        <v>1325</v>
      </c>
      <c r="B10" s="305">
        <v>0</v>
      </c>
    </row>
    <row r="11" spans="1:2" ht="18" customHeight="1">
      <c r="A11" s="307" t="s">
        <v>1326</v>
      </c>
      <c r="B11" s="305">
        <v>0</v>
      </c>
    </row>
    <row r="12" spans="1:2" ht="18" customHeight="1">
      <c r="A12" s="307" t="s">
        <v>1327</v>
      </c>
      <c r="B12" s="305">
        <v>0</v>
      </c>
    </row>
    <row r="13" spans="1:2" ht="18" customHeight="1">
      <c r="A13" s="307" t="s">
        <v>1328</v>
      </c>
      <c r="B13" s="305">
        <v>0</v>
      </c>
    </row>
    <row r="14" spans="1:2" ht="18" customHeight="1">
      <c r="A14" s="306" t="s">
        <v>520</v>
      </c>
      <c r="B14" s="305">
        <f>SUM(B15,B21,B27)</f>
        <v>0</v>
      </c>
    </row>
    <row r="15" spans="1:2" ht="18" customHeight="1">
      <c r="A15" s="306" t="s">
        <v>1329</v>
      </c>
      <c r="B15" s="305">
        <f>SUM(B16:B20)</f>
        <v>0</v>
      </c>
    </row>
    <row r="16" spans="1:2" ht="18" customHeight="1">
      <c r="A16" s="307" t="s">
        <v>1330</v>
      </c>
      <c r="B16" s="305">
        <v>0</v>
      </c>
    </row>
    <row r="17" spans="1:2" ht="18" customHeight="1">
      <c r="A17" s="307" t="s">
        <v>1331</v>
      </c>
      <c r="B17" s="305">
        <v>0</v>
      </c>
    </row>
    <row r="18" spans="1:2" ht="18" customHeight="1">
      <c r="A18" s="307" t="s">
        <v>1332</v>
      </c>
      <c r="B18" s="305">
        <v>0</v>
      </c>
    </row>
    <row r="19" spans="1:2" ht="18" customHeight="1">
      <c r="A19" s="307" t="s">
        <v>1333</v>
      </c>
      <c r="B19" s="305">
        <v>0</v>
      </c>
    </row>
    <row r="20" spans="1:2" ht="18" customHeight="1">
      <c r="A20" s="307" t="s">
        <v>1334</v>
      </c>
      <c r="B20" s="305">
        <v>0</v>
      </c>
    </row>
    <row r="21" spans="1:2" ht="18" customHeight="1">
      <c r="A21" s="306" t="s">
        <v>1335</v>
      </c>
      <c r="B21" s="305">
        <f>SUM(B22:B26)</f>
        <v>0</v>
      </c>
    </row>
    <row r="22" spans="1:2" ht="18" customHeight="1">
      <c r="A22" s="307" t="s">
        <v>1336</v>
      </c>
      <c r="B22" s="305">
        <v>0</v>
      </c>
    </row>
    <row r="23" spans="1:2" ht="18" customHeight="1">
      <c r="A23" s="307" t="s">
        <v>1337</v>
      </c>
      <c r="B23" s="305">
        <v>0</v>
      </c>
    </row>
    <row r="24" spans="1:2" ht="18" customHeight="1">
      <c r="A24" s="307" t="s">
        <v>1338</v>
      </c>
      <c r="B24" s="305">
        <v>0</v>
      </c>
    </row>
    <row r="25" spans="1:2" ht="18" customHeight="1">
      <c r="A25" s="307" t="s">
        <v>1339</v>
      </c>
      <c r="B25" s="305">
        <v>0</v>
      </c>
    </row>
    <row r="26" spans="1:2" ht="18" customHeight="1">
      <c r="A26" s="307" t="s">
        <v>1340</v>
      </c>
      <c r="B26" s="305">
        <v>0</v>
      </c>
    </row>
    <row r="27" spans="1:2" ht="18" customHeight="1">
      <c r="A27" s="306" t="s">
        <v>1341</v>
      </c>
      <c r="B27" s="305">
        <f>SUM(B28:B29)</f>
        <v>0</v>
      </c>
    </row>
    <row r="28" spans="1:2" ht="18" customHeight="1">
      <c r="A28" s="307" t="s">
        <v>1342</v>
      </c>
      <c r="B28" s="305">
        <v>0</v>
      </c>
    </row>
    <row r="29" spans="1:2" ht="18" customHeight="1">
      <c r="A29" s="307" t="s">
        <v>1343</v>
      </c>
      <c r="B29" s="305">
        <v>0</v>
      </c>
    </row>
    <row r="30" spans="1:2" ht="18" customHeight="1">
      <c r="A30" s="306" t="s">
        <v>562</v>
      </c>
      <c r="B30" s="305">
        <f>SUM(B31,B35,B39)</f>
        <v>462</v>
      </c>
    </row>
    <row r="31" spans="1:2" ht="18" customHeight="1">
      <c r="A31" s="306" t="s">
        <v>1344</v>
      </c>
      <c r="B31" s="305">
        <f>SUM(B32:B34)</f>
        <v>442</v>
      </c>
    </row>
    <row r="32" spans="1:2" ht="18" customHeight="1">
      <c r="A32" s="307" t="s">
        <v>1345</v>
      </c>
      <c r="B32" s="305">
        <v>293</v>
      </c>
    </row>
    <row r="33" spans="1:2" ht="18" customHeight="1">
      <c r="A33" s="307" t="s">
        <v>1346</v>
      </c>
      <c r="B33" s="305">
        <v>149</v>
      </c>
    </row>
    <row r="34" spans="1:2" ht="18" customHeight="1">
      <c r="A34" s="307" t="s">
        <v>1347</v>
      </c>
      <c r="B34" s="305">
        <v>0</v>
      </c>
    </row>
    <row r="35" spans="1:2" ht="18" customHeight="1">
      <c r="A35" s="306" t="s">
        <v>1348</v>
      </c>
      <c r="B35" s="305">
        <f>SUM(B36:B38)</f>
        <v>20</v>
      </c>
    </row>
    <row r="36" spans="1:2" ht="18" customHeight="1">
      <c r="A36" s="307" t="s">
        <v>1345</v>
      </c>
      <c r="B36" s="305">
        <v>0</v>
      </c>
    </row>
    <row r="37" spans="1:2" ht="18" customHeight="1">
      <c r="A37" s="307" t="s">
        <v>1346</v>
      </c>
      <c r="B37" s="305">
        <v>20</v>
      </c>
    </row>
    <row r="38" spans="1:2" ht="18" customHeight="1">
      <c r="A38" s="307" t="s">
        <v>1349</v>
      </c>
      <c r="B38" s="305">
        <v>0</v>
      </c>
    </row>
    <row r="39" spans="1:2" ht="18" customHeight="1">
      <c r="A39" s="306" t="s">
        <v>1350</v>
      </c>
      <c r="B39" s="305">
        <f>SUM(B40:B41)</f>
        <v>0</v>
      </c>
    </row>
    <row r="40" spans="1:2" ht="18" customHeight="1">
      <c r="A40" s="307" t="s">
        <v>1346</v>
      </c>
      <c r="B40" s="305">
        <v>0</v>
      </c>
    </row>
    <row r="41" spans="1:2" ht="18" customHeight="1">
      <c r="A41" s="307" t="s">
        <v>1351</v>
      </c>
      <c r="B41" s="305">
        <v>0</v>
      </c>
    </row>
    <row r="42" spans="1:2" ht="18" customHeight="1">
      <c r="A42" s="306" t="s">
        <v>737</v>
      </c>
      <c r="B42" s="305">
        <f>SUM(B43,B48)</f>
        <v>0</v>
      </c>
    </row>
    <row r="43" spans="1:2" ht="18" customHeight="1">
      <c r="A43" s="306" t="s">
        <v>1352</v>
      </c>
      <c r="B43" s="305">
        <f>SUM(B44:B47)</f>
        <v>0</v>
      </c>
    </row>
    <row r="44" spans="1:2" ht="18" customHeight="1">
      <c r="A44" s="307" t="s">
        <v>1353</v>
      </c>
      <c r="B44" s="305">
        <v>0</v>
      </c>
    </row>
    <row r="45" spans="1:2" ht="18" customHeight="1">
      <c r="A45" s="307" t="s">
        <v>1354</v>
      </c>
      <c r="B45" s="305">
        <v>0</v>
      </c>
    </row>
    <row r="46" spans="1:2" ht="18" customHeight="1">
      <c r="A46" s="307" t="s">
        <v>1355</v>
      </c>
      <c r="B46" s="305">
        <v>0</v>
      </c>
    </row>
    <row r="47" spans="1:2" ht="18" customHeight="1">
      <c r="A47" s="307" t="s">
        <v>1356</v>
      </c>
      <c r="B47" s="305">
        <v>0</v>
      </c>
    </row>
    <row r="48" spans="1:2" ht="18" customHeight="1">
      <c r="A48" s="306" t="s">
        <v>1357</v>
      </c>
      <c r="B48" s="305">
        <f>SUM(B49:B52)</f>
        <v>0</v>
      </c>
    </row>
    <row r="49" spans="1:2" ht="18" customHeight="1">
      <c r="A49" s="307" t="s">
        <v>1358</v>
      </c>
      <c r="B49" s="305">
        <v>0</v>
      </c>
    </row>
    <row r="50" spans="1:2" ht="18" customHeight="1">
      <c r="A50" s="307" t="s">
        <v>1359</v>
      </c>
      <c r="B50" s="305">
        <v>0</v>
      </c>
    </row>
    <row r="51" spans="1:2" ht="18" customHeight="1">
      <c r="A51" s="307" t="s">
        <v>1360</v>
      </c>
      <c r="B51" s="305">
        <v>0</v>
      </c>
    </row>
    <row r="52" spans="1:2" ht="18" customHeight="1">
      <c r="A52" s="307" t="s">
        <v>1361</v>
      </c>
      <c r="B52" s="305">
        <v>0</v>
      </c>
    </row>
    <row r="53" spans="1:2" ht="18" customHeight="1">
      <c r="A53" s="306" t="s">
        <v>806</v>
      </c>
      <c r="B53" s="305">
        <f>SUM(B54,B70,B74:B75,B81,B85,B89,B93,B99,B102)</f>
        <v>71928</v>
      </c>
    </row>
    <row r="54" spans="1:2" ht="18" customHeight="1">
      <c r="A54" s="306" t="s">
        <v>1362</v>
      </c>
      <c r="B54" s="305">
        <f>SUM(B55:B69)</f>
        <v>56106</v>
      </c>
    </row>
    <row r="55" spans="1:2" ht="18" customHeight="1">
      <c r="A55" s="307" t="s">
        <v>1363</v>
      </c>
      <c r="B55" s="305">
        <v>32136</v>
      </c>
    </row>
    <row r="56" spans="1:2" ht="18" customHeight="1">
      <c r="A56" s="307" t="s">
        <v>1364</v>
      </c>
      <c r="B56" s="305">
        <v>0</v>
      </c>
    </row>
    <row r="57" spans="1:2" ht="18" customHeight="1">
      <c r="A57" s="307" t="s">
        <v>1365</v>
      </c>
      <c r="B57" s="305">
        <v>0</v>
      </c>
    </row>
    <row r="58" spans="1:2" ht="18" customHeight="1">
      <c r="A58" s="307" t="s">
        <v>1366</v>
      </c>
      <c r="B58" s="305">
        <v>12043</v>
      </c>
    </row>
    <row r="59" spans="1:2" ht="18" customHeight="1">
      <c r="A59" s="307" t="s">
        <v>1367</v>
      </c>
      <c r="B59" s="305">
        <v>0</v>
      </c>
    </row>
    <row r="60" spans="1:2" ht="18" customHeight="1">
      <c r="A60" s="307" t="s">
        <v>1368</v>
      </c>
      <c r="B60" s="305">
        <v>0</v>
      </c>
    </row>
    <row r="61" spans="1:2" ht="18" customHeight="1">
      <c r="A61" s="307" t="s">
        <v>1369</v>
      </c>
      <c r="B61" s="305">
        <v>0</v>
      </c>
    </row>
    <row r="62" spans="1:2" ht="18" customHeight="1">
      <c r="A62" s="307" t="s">
        <v>1370</v>
      </c>
      <c r="B62" s="305">
        <v>0</v>
      </c>
    </row>
    <row r="63" spans="1:2" ht="18" customHeight="1">
      <c r="A63" s="307" t="s">
        <v>1371</v>
      </c>
      <c r="B63" s="305">
        <v>0</v>
      </c>
    </row>
    <row r="64" spans="1:2" ht="18" customHeight="1">
      <c r="A64" s="307" t="s">
        <v>1372</v>
      </c>
      <c r="B64" s="305">
        <v>0</v>
      </c>
    </row>
    <row r="65" spans="1:2" ht="18" customHeight="1">
      <c r="A65" s="307" t="s">
        <v>1101</v>
      </c>
      <c r="B65" s="305">
        <v>0</v>
      </c>
    </row>
    <row r="66" spans="1:2" ht="18" customHeight="1">
      <c r="A66" s="307" t="s">
        <v>1373</v>
      </c>
      <c r="B66" s="305">
        <v>0</v>
      </c>
    </row>
    <row r="67" spans="1:2" ht="18" customHeight="1">
      <c r="A67" s="307" t="s">
        <v>1374</v>
      </c>
      <c r="B67" s="305">
        <v>0</v>
      </c>
    </row>
    <row r="68" spans="1:2" ht="18" customHeight="1">
      <c r="A68" s="307" t="s">
        <v>1375</v>
      </c>
      <c r="B68" s="305">
        <v>0</v>
      </c>
    </row>
    <row r="69" spans="1:2" ht="18" customHeight="1">
      <c r="A69" s="307" t="s">
        <v>1376</v>
      </c>
      <c r="B69" s="305">
        <v>11927</v>
      </c>
    </row>
    <row r="70" spans="1:2" ht="18" customHeight="1">
      <c r="A70" s="306" t="s">
        <v>1377</v>
      </c>
      <c r="B70" s="305">
        <f>SUM(B71:B73)</f>
        <v>0</v>
      </c>
    </row>
    <row r="71" spans="1:2" ht="18" customHeight="1">
      <c r="A71" s="307" t="s">
        <v>1363</v>
      </c>
      <c r="B71" s="305">
        <v>0</v>
      </c>
    </row>
    <row r="72" spans="1:2" ht="18" customHeight="1">
      <c r="A72" s="307" t="s">
        <v>1364</v>
      </c>
      <c r="B72" s="305">
        <v>0</v>
      </c>
    </row>
    <row r="73" spans="1:2" ht="18" customHeight="1">
      <c r="A73" s="307" t="s">
        <v>1378</v>
      </c>
      <c r="B73" s="305">
        <v>0</v>
      </c>
    </row>
    <row r="74" spans="1:2" ht="18" customHeight="1">
      <c r="A74" s="306" t="s">
        <v>1379</v>
      </c>
      <c r="B74" s="305">
        <v>0</v>
      </c>
    </row>
    <row r="75" spans="1:2" ht="18" customHeight="1">
      <c r="A75" s="306" t="s">
        <v>1380</v>
      </c>
      <c r="B75" s="305">
        <f>SUM(B76:B80)</f>
        <v>6739</v>
      </c>
    </row>
    <row r="76" spans="1:2" ht="18" customHeight="1">
      <c r="A76" s="307" t="s">
        <v>1381</v>
      </c>
      <c r="B76" s="305">
        <v>4194</v>
      </c>
    </row>
    <row r="77" spans="1:2" ht="18" customHeight="1">
      <c r="A77" s="307" t="s">
        <v>1382</v>
      </c>
      <c r="B77" s="305">
        <v>65</v>
      </c>
    </row>
    <row r="78" spans="1:2" ht="18" customHeight="1">
      <c r="A78" s="307" t="s">
        <v>1383</v>
      </c>
      <c r="B78" s="305">
        <v>0</v>
      </c>
    </row>
    <row r="79" spans="1:2" ht="18" customHeight="1">
      <c r="A79" s="307" t="s">
        <v>1384</v>
      </c>
      <c r="B79" s="305">
        <v>0</v>
      </c>
    </row>
    <row r="80" spans="1:2" ht="18" customHeight="1">
      <c r="A80" s="307" t="s">
        <v>1385</v>
      </c>
      <c r="B80" s="305">
        <v>2480</v>
      </c>
    </row>
    <row r="81" spans="1:2" ht="18" customHeight="1">
      <c r="A81" s="306" t="s">
        <v>1386</v>
      </c>
      <c r="B81" s="305">
        <f>SUM(B82:B84)</f>
        <v>83</v>
      </c>
    </row>
    <row r="82" spans="1:2" ht="18" customHeight="1">
      <c r="A82" s="307" t="s">
        <v>1387</v>
      </c>
      <c r="B82" s="305">
        <v>21</v>
      </c>
    </row>
    <row r="83" spans="1:2" ht="18" customHeight="1">
      <c r="A83" s="307" t="s">
        <v>1388</v>
      </c>
      <c r="B83" s="305">
        <v>0</v>
      </c>
    </row>
    <row r="84" spans="1:2" ht="18" customHeight="1">
      <c r="A84" s="307" t="s">
        <v>1389</v>
      </c>
      <c r="B84" s="305">
        <v>62</v>
      </c>
    </row>
    <row r="85" spans="1:2" ht="18" customHeight="1">
      <c r="A85" s="306" t="s">
        <v>1390</v>
      </c>
      <c r="B85" s="305">
        <f>SUM(B86:B88)</f>
        <v>0</v>
      </c>
    </row>
    <row r="86" spans="1:2" ht="18" customHeight="1">
      <c r="A86" s="307" t="s">
        <v>1391</v>
      </c>
      <c r="B86" s="305">
        <v>0</v>
      </c>
    </row>
    <row r="87" spans="1:2" ht="18" customHeight="1">
      <c r="A87" s="307" t="s">
        <v>1392</v>
      </c>
      <c r="B87" s="305">
        <v>0</v>
      </c>
    </row>
    <row r="88" spans="1:2" ht="18" customHeight="1">
      <c r="A88" s="307" t="s">
        <v>1393</v>
      </c>
      <c r="B88" s="305">
        <v>0</v>
      </c>
    </row>
    <row r="89" spans="1:2" ht="18" customHeight="1">
      <c r="A89" s="306" t="s">
        <v>1394</v>
      </c>
      <c r="B89" s="305">
        <f>SUM(B90:B92)</f>
        <v>9000</v>
      </c>
    </row>
    <row r="90" spans="1:2" ht="18" customHeight="1">
      <c r="A90" s="307" t="s">
        <v>1391</v>
      </c>
      <c r="B90" s="305">
        <v>0</v>
      </c>
    </row>
    <row r="91" spans="1:2" ht="18" customHeight="1">
      <c r="A91" s="307" t="s">
        <v>1392</v>
      </c>
      <c r="B91" s="305">
        <v>0</v>
      </c>
    </row>
    <row r="92" spans="1:2" ht="18" customHeight="1">
      <c r="A92" s="307" t="s">
        <v>1395</v>
      </c>
      <c r="B92" s="305">
        <v>9000</v>
      </c>
    </row>
    <row r="93" spans="1:2" ht="18" customHeight="1">
      <c r="A93" s="306" t="s">
        <v>1396</v>
      </c>
      <c r="B93" s="305">
        <f>SUM(B94:B98)</f>
        <v>0</v>
      </c>
    </row>
    <row r="94" spans="1:2" ht="18" customHeight="1">
      <c r="A94" s="307" t="s">
        <v>1397</v>
      </c>
      <c r="B94" s="305">
        <v>0</v>
      </c>
    </row>
    <row r="95" spans="1:2" ht="18" customHeight="1">
      <c r="A95" s="307" t="s">
        <v>1398</v>
      </c>
      <c r="B95" s="305">
        <v>0</v>
      </c>
    </row>
    <row r="96" spans="1:2" ht="18" customHeight="1">
      <c r="A96" s="307" t="s">
        <v>1399</v>
      </c>
      <c r="B96" s="305">
        <v>0</v>
      </c>
    </row>
    <row r="97" spans="1:2" ht="18" customHeight="1">
      <c r="A97" s="307" t="s">
        <v>1400</v>
      </c>
      <c r="B97" s="305">
        <v>0</v>
      </c>
    </row>
    <row r="98" spans="1:2" ht="18" customHeight="1">
      <c r="A98" s="307" t="s">
        <v>1401</v>
      </c>
      <c r="B98" s="305">
        <v>0</v>
      </c>
    </row>
    <row r="99" spans="1:2" ht="18" customHeight="1">
      <c r="A99" s="306" t="s">
        <v>1402</v>
      </c>
      <c r="B99" s="305">
        <f>SUM(B100:B101)</f>
        <v>0</v>
      </c>
    </row>
    <row r="100" spans="1:2" ht="18" customHeight="1">
      <c r="A100" s="307" t="s">
        <v>1403</v>
      </c>
      <c r="B100" s="305">
        <v>0</v>
      </c>
    </row>
    <row r="101" spans="1:2" ht="18" customHeight="1">
      <c r="A101" s="307" t="s">
        <v>1404</v>
      </c>
      <c r="B101" s="305">
        <v>0</v>
      </c>
    </row>
    <row r="102" spans="1:2" ht="18" customHeight="1">
      <c r="A102" s="306" t="s">
        <v>1405</v>
      </c>
      <c r="B102" s="305">
        <f>SUM(B103:B110)</f>
        <v>0</v>
      </c>
    </row>
    <row r="103" spans="1:2" ht="18" customHeight="1">
      <c r="A103" s="307" t="s">
        <v>1391</v>
      </c>
      <c r="B103" s="305">
        <v>0</v>
      </c>
    </row>
    <row r="104" spans="1:2" ht="18" customHeight="1">
      <c r="A104" s="307" t="s">
        <v>1392</v>
      </c>
      <c r="B104" s="305">
        <v>0</v>
      </c>
    </row>
    <row r="105" spans="1:2" ht="18" customHeight="1">
      <c r="A105" s="307" t="s">
        <v>1406</v>
      </c>
      <c r="B105" s="305">
        <v>0</v>
      </c>
    </row>
    <row r="106" spans="1:2" ht="18" customHeight="1">
      <c r="A106" s="307" t="s">
        <v>1407</v>
      </c>
      <c r="B106" s="305">
        <v>0</v>
      </c>
    </row>
    <row r="107" spans="1:2" ht="18" customHeight="1">
      <c r="A107" s="307" t="s">
        <v>1408</v>
      </c>
      <c r="B107" s="305">
        <v>0</v>
      </c>
    </row>
    <row r="108" spans="1:2" ht="18" customHeight="1">
      <c r="A108" s="307" t="s">
        <v>1409</v>
      </c>
      <c r="B108" s="305">
        <v>0</v>
      </c>
    </row>
    <row r="109" spans="1:2" ht="18" customHeight="1">
      <c r="A109" s="307" t="s">
        <v>1410</v>
      </c>
      <c r="B109" s="305">
        <v>0</v>
      </c>
    </row>
    <row r="110" spans="1:2" ht="18" customHeight="1">
      <c r="A110" s="307" t="s">
        <v>1411</v>
      </c>
      <c r="B110" s="305">
        <v>0</v>
      </c>
    </row>
    <row r="111" spans="1:2" ht="18" customHeight="1">
      <c r="A111" s="306" t="s">
        <v>826</v>
      </c>
      <c r="B111" s="305">
        <f>SUM(B112,B117,B122,B127,B130)</f>
        <v>27846</v>
      </c>
    </row>
    <row r="112" spans="1:2" ht="18" customHeight="1">
      <c r="A112" s="306" t="s">
        <v>1412</v>
      </c>
      <c r="B112" s="305">
        <f>SUM(B113:B116)</f>
        <v>333</v>
      </c>
    </row>
    <row r="113" spans="1:2" ht="18" customHeight="1">
      <c r="A113" s="307" t="s">
        <v>1346</v>
      </c>
      <c r="B113" s="305">
        <v>333</v>
      </c>
    </row>
    <row r="114" spans="1:2" ht="18" customHeight="1">
      <c r="A114" s="307" t="s">
        <v>1413</v>
      </c>
      <c r="B114" s="305">
        <v>0</v>
      </c>
    </row>
    <row r="115" spans="1:2" ht="18" customHeight="1">
      <c r="A115" s="307" t="s">
        <v>1414</v>
      </c>
      <c r="B115" s="305">
        <v>0</v>
      </c>
    </row>
    <row r="116" spans="1:2" ht="18" customHeight="1">
      <c r="A116" s="307" t="s">
        <v>1415</v>
      </c>
      <c r="B116" s="305">
        <v>0</v>
      </c>
    </row>
    <row r="117" spans="1:2" ht="18" customHeight="1">
      <c r="A117" s="306" t="s">
        <v>1416</v>
      </c>
      <c r="B117" s="305">
        <f>SUM(B118:B121)</f>
        <v>5915</v>
      </c>
    </row>
    <row r="118" spans="1:2" ht="18" customHeight="1">
      <c r="A118" s="307" t="s">
        <v>1346</v>
      </c>
      <c r="B118" s="305">
        <v>2071</v>
      </c>
    </row>
    <row r="119" spans="1:2" ht="18" customHeight="1">
      <c r="A119" s="307" t="s">
        <v>1413</v>
      </c>
      <c r="B119" s="305">
        <v>3544</v>
      </c>
    </row>
    <row r="120" spans="1:2" ht="18" customHeight="1">
      <c r="A120" s="307" t="s">
        <v>1417</v>
      </c>
      <c r="B120" s="305">
        <v>0</v>
      </c>
    </row>
    <row r="121" spans="1:2" ht="18" customHeight="1">
      <c r="A121" s="307" t="s">
        <v>1418</v>
      </c>
      <c r="B121" s="305">
        <v>300</v>
      </c>
    </row>
    <row r="122" spans="1:2" ht="18" customHeight="1">
      <c r="A122" s="306" t="s">
        <v>1419</v>
      </c>
      <c r="B122" s="305">
        <f>SUM(B123:B126)</f>
        <v>21598</v>
      </c>
    </row>
    <row r="123" spans="1:2" ht="18" customHeight="1">
      <c r="A123" s="307" t="s">
        <v>888</v>
      </c>
      <c r="B123" s="305">
        <v>0</v>
      </c>
    </row>
    <row r="124" spans="1:2" ht="18" customHeight="1">
      <c r="A124" s="307" t="s">
        <v>1420</v>
      </c>
      <c r="B124" s="305">
        <v>21598</v>
      </c>
    </row>
    <row r="125" spans="1:2" ht="18" customHeight="1">
      <c r="A125" s="307" t="s">
        <v>1421</v>
      </c>
      <c r="B125" s="305">
        <v>0</v>
      </c>
    </row>
    <row r="126" spans="1:2" ht="18" customHeight="1">
      <c r="A126" s="307" t="s">
        <v>1422</v>
      </c>
      <c r="B126" s="305">
        <v>0</v>
      </c>
    </row>
    <row r="127" spans="1:2" ht="18" customHeight="1">
      <c r="A127" s="306" t="s">
        <v>1423</v>
      </c>
      <c r="B127" s="305">
        <f>SUM(B128:B129)</f>
        <v>0</v>
      </c>
    </row>
    <row r="128" spans="1:2" ht="18" customHeight="1">
      <c r="A128" s="307" t="s">
        <v>1424</v>
      </c>
      <c r="B128" s="305">
        <v>0</v>
      </c>
    </row>
    <row r="129" spans="1:2" ht="18" customHeight="1">
      <c r="A129" s="307" t="s">
        <v>1425</v>
      </c>
      <c r="B129" s="305">
        <v>0</v>
      </c>
    </row>
    <row r="130" spans="1:2" ht="18" customHeight="1">
      <c r="A130" s="306" t="s">
        <v>1426</v>
      </c>
      <c r="B130" s="305">
        <f>SUM(B131:B134)</f>
        <v>0</v>
      </c>
    </row>
    <row r="131" spans="1:2" ht="18" customHeight="1">
      <c r="A131" s="307" t="s">
        <v>1427</v>
      </c>
      <c r="B131" s="305">
        <v>0</v>
      </c>
    </row>
    <row r="132" spans="1:2" ht="18" customHeight="1">
      <c r="A132" s="307" t="s">
        <v>1428</v>
      </c>
      <c r="B132" s="305">
        <v>0</v>
      </c>
    </row>
    <row r="133" spans="1:2" ht="18" customHeight="1">
      <c r="A133" s="307" t="s">
        <v>1429</v>
      </c>
      <c r="B133" s="305">
        <v>0</v>
      </c>
    </row>
    <row r="134" spans="1:2" ht="18" customHeight="1">
      <c r="A134" s="307" t="s">
        <v>1430</v>
      </c>
      <c r="B134" s="305">
        <v>0</v>
      </c>
    </row>
    <row r="135" spans="1:2" ht="18" customHeight="1">
      <c r="A135" s="306" t="s">
        <v>917</v>
      </c>
      <c r="B135" s="305">
        <f>SUM(B136,B141,B146,B155,B162,B171,B174,B177)</f>
        <v>0</v>
      </c>
    </row>
    <row r="136" spans="1:2" ht="18" customHeight="1">
      <c r="A136" s="306" t="s">
        <v>1431</v>
      </c>
      <c r="B136" s="305">
        <f>SUM(B137:B140)</f>
        <v>0</v>
      </c>
    </row>
    <row r="137" spans="1:2" ht="18" customHeight="1">
      <c r="A137" s="307" t="s">
        <v>919</v>
      </c>
      <c r="B137" s="305">
        <v>0</v>
      </c>
    </row>
    <row r="138" spans="1:2" ht="18" customHeight="1">
      <c r="A138" s="307" t="s">
        <v>920</v>
      </c>
      <c r="B138" s="305">
        <v>0</v>
      </c>
    </row>
    <row r="139" spans="1:2" ht="18" customHeight="1">
      <c r="A139" s="307" t="s">
        <v>1432</v>
      </c>
      <c r="B139" s="305">
        <v>0</v>
      </c>
    </row>
    <row r="140" spans="1:2" ht="18" customHeight="1">
      <c r="A140" s="307" t="s">
        <v>1433</v>
      </c>
      <c r="B140" s="305">
        <v>0</v>
      </c>
    </row>
    <row r="141" spans="1:2" ht="18" customHeight="1">
      <c r="A141" s="306" t="s">
        <v>1434</v>
      </c>
      <c r="B141" s="305">
        <f>SUM(B142:B145)</f>
        <v>0</v>
      </c>
    </row>
    <row r="142" spans="1:2" ht="18" customHeight="1">
      <c r="A142" s="307" t="s">
        <v>1432</v>
      </c>
      <c r="B142" s="305">
        <v>0</v>
      </c>
    </row>
    <row r="143" spans="1:2" ht="18" customHeight="1">
      <c r="A143" s="307" t="s">
        <v>1435</v>
      </c>
      <c r="B143" s="305">
        <v>0</v>
      </c>
    </row>
    <row r="144" spans="1:2" ht="18" customHeight="1">
      <c r="A144" s="307" t="s">
        <v>1436</v>
      </c>
      <c r="B144" s="305">
        <v>0</v>
      </c>
    </row>
    <row r="145" spans="1:2" ht="18" customHeight="1">
      <c r="A145" s="307" t="s">
        <v>1437</v>
      </c>
      <c r="B145" s="305">
        <v>0</v>
      </c>
    </row>
    <row r="146" spans="1:2" ht="18" customHeight="1">
      <c r="A146" s="306" t="s">
        <v>1438</v>
      </c>
      <c r="B146" s="305">
        <f>SUM(B147:B154)</f>
        <v>0</v>
      </c>
    </row>
    <row r="147" spans="1:2" ht="18" customHeight="1">
      <c r="A147" s="307" t="s">
        <v>1439</v>
      </c>
      <c r="B147" s="305">
        <v>0</v>
      </c>
    </row>
    <row r="148" spans="1:2" ht="18" customHeight="1">
      <c r="A148" s="307" t="s">
        <v>1440</v>
      </c>
      <c r="B148" s="305">
        <v>0</v>
      </c>
    </row>
    <row r="149" spans="1:2" ht="18" customHeight="1">
      <c r="A149" s="307" t="s">
        <v>1441</v>
      </c>
      <c r="B149" s="305">
        <v>0</v>
      </c>
    </row>
    <row r="150" spans="1:2" ht="18" customHeight="1">
      <c r="A150" s="307" t="s">
        <v>1442</v>
      </c>
      <c r="B150" s="305">
        <v>0</v>
      </c>
    </row>
    <row r="151" spans="1:2" ht="18" customHeight="1">
      <c r="A151" s="307" t="s">
        <v>1443</v>
      </c>
      <c r="B151" s="305">
        <v>0</v>
      </c>
    </row>
    <row r="152" spans="1:2" ht="18" customHeight="1">
      <c r="A152" s="307" t="s">
        <v>1444</v>
      </c>
      <c r="B152" s="305">
        <v>0</v>
      </c>
    </row>
    <row r="153" spans="1:2" ht="18" customHeight="1">
      <c r="A153" s="307" t="s">
        <v>1445</v>
      </c>
      <c r="B153" s="305">
        <v>0</v>
      </c>
    </row>
    <row r="154" spans="1:2" ht="18" customHeight="1">
      <c r="A154" s="307" t="s">
        <v>1446</v>
      </c>
      <c r="B154" s="305">
        <v>0</v>
      </c>
    </row>
    <row r="155" spans="1:2" ht="18" customHeight="1">
      <c r="A155" s="306" t="s">
        <v>1447</v>
      </c>
      <c r="B155" s="305">
        <f>SUM(B156:B161)</f>
        <v>0</v>
      </c>
    </row>
    <row r="156" spans="1:2" ht="18" customHeight="1">
      <c r="A156" s="307" t="s">
        <v>1448</v>
      </c>
      <c r="B156" s="305">
        <v>0</v>
      </c>
    </row>
    <row r="157" spans="1:2" ht="18" customHeight="1">
      <c r="A157" s="307" t="s">
        <v>1449</v>
      </c>
      <c r="B157" s="305">
        <v>0</v>
      </c>
    </row>
    <row r="158" spans="1:2" ht="18" customHeight="1">
      <c r="A158" s="307" t="s">
        <v>1450</v>
      </c>
      <c r="B158" s="305">
        <v>0</v>
      </c>
    </row>
    <row r="159" spans="1:2" ht="18" customHeight="1">
      <c r="A159" s="307" t="s">
        <v>1451</v>
      </c>
      <c r="B159" s="305">
        <v>0</v>
      </c>
    </row>
    <row r="160" spans="1:2" ht="18" customHeight="1">
      <c r="A160" s="307" t="s">
        <v>1452</v>
      </c>
      <c r="B160" s="305">
        <v>0</v>
      </c>
    </row>
    <row r="161" spans="1:2" ht="18" customHeight="1">
      <c r="A161" s="307" t="s">
        <v>1453</v>
      </c>
      <c r="B161" s="305">
        <v>0</v>
      </c>
    </row>
    <row r="162" spans="1:2" ht="18" customHeight="1">
      <c r="A162" s="306" t="s">
        <v>1454</v>
      </c>
      <c r="B162" s="305">
        <f>SUM(B163:B170)</f>
        <v>0</v>
      </c>
    </row>
    <row r="163" spans="1:2" ht="18" customHeight="1">
      <c r="A163" s="307" t="s">
        <v>1455</v>
      </c>
      <c r="B163" s="305">
        <v>0</v>
      </c>
    </row>
    <row r="164" spans="1:2" ht="18" customHeight="1">
      <c r="A164" s="307" t="s">
        <v>946</v>
      </c>
      <c r="B164" s="305">
        <v>0</v>
      </c>
    </row>
    <row r="165" spans="1:2" ht="18" customHeight="1">
      <c r="A165" s="307" t="s">
        <v>1456</v>
      </c>
      <c r="B165" s="305">
        <v>0</v>
      </c>
    </row>
    <row r="166" spans="1:2" ht="18" customHeight="1">
      <c r="A166" s="307" t="s">
        <v>1457</v>
      </c>
      <c r="B166" s="305">
        <v>0</v>
      </c>
    </row>
    <row r="167" spans="1:2" ht="18" customHeight="1">
      <c r="A167" s="307" t="s">
        <v>1458</v>
      </c>
      <c r="B167" s="305">
        <v>0</v>
      </c>
    </row>
    <row r="168" spans="1:2" ht="18" customHeight="1">
      <c r="A168" s="307" t="s">
        <v>1459</v>
      </c>
      <c r="B168" s="305">
        <v>0</v>
      </c>
    </row>
    <row r="169" spans="1:2" ht="18" customHeight="1">
      <c r="A169" s="307" t="s">
        <v>1460</v>
      </c>
      <c r="B169" s="305">
        <v>0</v>
      </c>
    </row>
    <row r="170" spans="1:2" ht="18" customHeight="1">
      <c r="A170" s="307" t="s">
        <v>1461</v>
      </c>
      <c r="B170" s="305">
        <v>0</v>
      </c>
    </row>
    <row r="171" spans="1:2" ht="18" customHeight="1">
      <c r="A171" s="306" t="s">
        <v>1462</v>
      </c>
      <c r="B171" s="305">
        <f>SUM(B172:B173)</f>
        <v>0</v>
      </c>
    </row>
    <row r="172" spans="1:2" ht="18" customHeight="1">
      <c r="A172" s="307" t="s">
        <v>1463</v>
      </c>
      <c r="B172" s="305">
        <v>0</v>
      </c>
    </row>
    <row r="173" spans="1:2" ht="18" customHeight="1">
      <c r="A173" s="307" t="s">
        <v>1464</v>
      </c>
      <c r="B173" s="305">
        <v>0</v>
      </c>
    </row>
    <row r="174" spans="1:2" ht="18" customHeight="1">
      <c r="A174" s="306" t="s">
        <v>1465</v>
      </c>
      <c r="B174" s="305">
        <f>SUM(B175:B176)</f>
        <v>0</v>
      </c>
    </row>
    <row r="175" spans="1:2" ht="18" customHeight="1">
      <c r="A175" s="307" t="s">
        <v>1463</v>
      </c>
      <c r="B175" s="305">
        <v>0</v>
      </c>
    </row>
    <row r="176" spans="1:2" ht="18" customHeight="1">
      <c r="A176" s="307" t="s">
        <v>1466</v>
      </c>
      <c r="B176" s="305">
        <v>0</v>
      </c>
    </row>
    <row r="177" spans="1:2" ht="18" customHeight="1">
      <c r="A177" s="306" t="s">
        <v>1467</v>
      </c>
      <c r="B177" s="305">
        <v>0</v>
      </c>
    </row>
    <row r="178" spans="1:2" ht="18" customHeight="1">
      <c r="A178" s="306" t="s">
        <v>962</v>
      </c>
      <c r="B178" s="305">
        <f>B179</f>
        <v>0</v>
      </c>
    </row>
    <row r="179" spans="1:2" ht="18" customHeight="1">
      <c r="A179" s="306" t="s">
        <v>1468</v>
      </c>
      <c r="B179" s="305">
        <f>SUM(B180:B182)</f>
        <v>0</v>
      </c>
    </row>
    <row r="180" spans="1:2" ht="18" customHeight="1">
      <c r="A180" s="307" t="s">
        <v>1469</v>
      </c>
      <c r="B180" s="305">
        <v>0</v>
      </c>
    </row>
    <row r="181" spans="1:2" ht="18" customHeight="1">
      <c r="A181" s="307" t="s">
        <v>1470</v>
      </c>
      <c r="B181" s="305">
        <v>0</v>
      </c>
    </row>
    <row r="182" spans="1:2" ht="18" customHeight="1">
      <c r="A182" s="307" t="s">
        <v>1471</v>
      </c>
      <c r="B182" s="305">
        <v>0</v>
      </c>
    </row>
    <row r="183" spans="1:2" ht="18" customHeight="1">
      <c r="A183" s="306" t="s">
        <v>1020</v>
      </c>
      <c r="B183" s="305">
        <f>B184</f>
        <v>0</v>
      </c>
    </row>
    <row r="184" spans="1:2" ht="18" customHeight="1">
      <c r="A184" s="306" t="s">
        <v>1040</v>
      </c>
      <c r="B184" s="305">
        <f>SUM(B185:B186)</f>
        <v>0</v>
      </c>
    </row>
    <row r="185" spans="1:2" ht="18" customHeight="1">
      <c r="A185" s="307" t="s">
        <v>1472</v>
      </c>
      <c r="B185" s="305">
        <v>0</v>
      </c>
    </row>
    <row r="186" spans="1:2" ht="18" customHeight="1">
      <c r="A186" s="307" t="s">
        <v>1473</v>
      </c>
      <c r="B186" s="305">
        <v>0</v>
      </c>
    </row>
    <row r="187" spans="1:2" ht="18" customHeight="1">
      <c r="A187" s="306" t="s">
        <v>1474</v>
      </c>
      <c r="B187" s="305">
        <f>SUM(B188,B192,B201:B202)</f>
        <v>212084</v>
      </c>
    </row>
    <row r="188" spans="1:2" ht="18" customHeight="1">
      <c r="A188" s="306" t="s">
        <v>1475</v>
      </c>
      <c r="B188" s="305">
        <f>SUM(B189:B191)</f>
        <v>211000</v>
      </c>
    </row>
    <row r="189" spans="1:2" ht="18" customHeight="1">
      <c r="A189" s="307" t="s">
        <v>1476</v>
      </c>
      <c r="B189" s="305">
        <v>0</v>
      </c>
    </row>
    <row r="190" spans="1:2" ht="18" customHeight="1">
      <c r="A190" s="307" t="s">
        <v>1477</v>
      </c>
      <c r="B190" s="305">
        <v>211000</v>
      </c>
    </row>
    <row r="191" spans="1:2" ht="18" customHeight="1">
      <c r="A191" s="307" t="s">
        <v>1478</v>
      </c>
      <c r="B191" s="305">
        <v>0</v>
      </c>
    </row>
    <row r="192" spans="1:2" ht="18" customHeight="1">
      <c r="A192" s="306" t="s">
        <v>1479</v>
      </c>
      <c r="B192" s="305">
        <f>SUM(B193:B200)</f>
        <v>20</v>
      </c>
    </row>
    <row r="193" spans="1:2" ht="18" customHeight="1">
      <c r="A193" s="307" t="s">
        <v>1480</v>
      </c>
      <c r="B193" s="305">
        <v>0</v>
      </c>
    </row>
    <row r="194" spans="1:2" ht="18" customHeight="1">
      <c r="A194" s="307" t="s">
        <v>1481</v>
      </c>
      <c r="B194" s="305">
        <v>0</v>
      </c>
    </row>
    <row r="195" spans="1:2" ht="18" customHeight="1">
      <c r="A195" s="307" t="s">
        <v>1482</v>
      </c>
      <c r="B195" s="305">
        <v>0</v>
      </c>
    </row>
    <row r="196" spans="1:2" ht="18" customHeight="1">
      <c r="A196" s="307" t="s">
        <v>1483</v>
      </c>
      <c r="B196" s="305">
        <v>0</v>
      </c>
    </row>
    <row r="197" spans="1:2" ht="18" customHeight="1">
      <c r="A197" s="307" t="s">
        <v>1484</v>
      </c>
      <c r="B197" s="305">
        <v>0</v>
      </c>
    </row>
    <row r="198" spans="1:2" ht="18" customHeight="1">
      <c r="A198" s="307" t="s">
        <v>1485</v>
      </c>
      <c r="B198" s="305">
        <v>0</v>
      </c>
    </row>
    <row r="199" spans="1:2" ht="18" customHeight="1">
      <c r="A199" s="307" t="s">
        <v>1486</v>
      </c>
      <c r="B199" s="305">
        <v>20</v>
      </c>
    </row>
    <row r="200" spans="1:2" ht="18" customHeight="1">
      <c r="A200" s="307" t="s">
        <v>1487</v>
      </c>
      <c r="B200" s="305">
        <v>0</v>
      </c>
    </row>
    <row r="201" spans="1:2" ht="18" customHeight="1">
      <c r="A201" s="306" t="s">
        <v>1488</v>
      </c>
      <c r="B201" s="305">
        <v>0</v>
      </c>
    </row>
    <row r="202" spans="1:2" ht="18" customHeight="1">
      <c r="A202" s="306" t="s">
        <v>1489</v>
      </c>
      <c r="B202" s="305">
        <f>SUM(B203:B213)</f>
        <v>1064</v>
      </c>
    </row>
    <row r="203" spans="1:2" ht="18" customHeight="1">
      <c r="A203" s="307" t="s">
        <v>1490</v>
      </c>
      <c r="B203" s="305">
        <v>0</v>
      </c>
    </row>
    <row r="204" spans="1:2" ht="18" customHeight="1">
      <c r="A204" s="307" t="s">
        <v>1491</v>
      </c>
      <c r="B204" s="305">
        <v>265</v>
      </c>
    </row>
    <row r="205" spans="1:2" ht="18" customHeight="1">
      <c r="A205" s="307" t="s">
        <v>1492</v>
      </c>
      <c r="B205" s="305">
        <v>163</v>
      </c>
    </row>
    <row r="206" spans="1:2" ht="18" customHeight="1">
      <c r="A206" s="307" t="s">
        <v>1493</v>
      </c>
      <c r="B206" s="305">
        <v>85</v>
      </c>
    </row>
    <row r="207" spans="1:2" ht="18" customHeight="1">
      <c r="A207" s="307" t="s">
        <v>1494</v>
      </c>
      <c r="B207" s="305">
        <v>0</v>
      </c>
    </row>
    <row r="208" spans="1:2" ht="18" customHeight="1">
      <c r="A208" s="307" t="s">
        <v>1495</v>
      </c>
      <c r="B208" s="305">
        <v>126</v>
      </c>
    </row>
    <row r="209" spans="1:2" ht="18" customHeight="1">
      <c r="A209" s="307" t="s">
        <v>1496</v>
      </c>
      <c r="B209" s="305">
        <v>0</v>
      </c>
    </row>
    <row r="210" spans="1:2" ht="18" customHeight="1">
      <c r="A210" s="307" t="s">
        <v>1497</v>
      </c>
      <c r="B210" s="305">
        <v>0</v>
      </c>
    </row>
    <row r="211" spans="1:2" ht="18" customHeight="1">
      <c r="A211" s="307" t="s">
        <v>1498</v>
      </c>
      <c r="B211" s="305">
        <v>0</v>
      </c>
    </row>
    <row r="212" spans="1:2" ht="18" customHeight="1">
      <c r="A212" s="307" t="s">
        <v>1499</v>
      </c>
      <c r="B212" s="305">
        <v>0</v>
      </c>
    </row>
    <row r="213" spans="1:2" ht="18" customHeight="1">
      <c r="A213" s="307" t="s">
        <v>1500</v>
      </c>
      <c r="B213" s="305">
        <v>425</v>
      </c>
    </row>
    <row r="214" spans="1:2" ht="18" customHeight="1">
      <c r="A214" s="306" t="s">
        <v>1193</v>
      </c>
      <c r="B214" s="305">
        <f>B215</f>
        <v>28305</v>
      </c>
    </row>
    <row r="215" spans="1:2" ht="18" customHeight="1">
      <c r="A215" s="306" t="s">
        <v>1501</v>
      </c>
      <c r="B215" s="305">
        <f>SUM(B216:B230)</f>
        <v>28305</v>
      </c>
    </row>
    <row r="216" spans="1:2" ht="18" customHeight="1">
      <c r="A216" s="307" t="s">
        <v>1502</v>
      </c>
      <c r="B216" s="305">
        <v>0</v>
      </c>
    </row>
    <row r="217" spans="1:2" ht="18" customHeight="1">
      <c r="A217" s="307" t="s">
        <v>1503</v>
      </c>
      <c r="B217" s="305">
        <v>0</v>
      </c>
    </row>
    <row r="218" spans="1:2" ht="18" customHeight="1">
      <c r="A218" s="307" t="s">
        <v>1504</v>
      </c>
      <c r="B218" s="305">
        <v>5818</v>
      </c>
    </row>
    <row r="219" spans="1:2" ht="18" customHeight="1">
      <c r="A219" s="307" t="s">
        <v>1505</v>
      </c>
      <c r="B219" s="305">
        <v>0</v>
      </c>
    </row>
    <row r="220" spans="1:2" ht="18" customHeight="1">
      <c r="A220" s="307" t="s">
        <v>1506</v>
      </c>
      <c r="B220" s="305">
        <v>0</v>
      </c>
    </row>
    <row r="221" spans="1:2" ht="18" customHeight="1">
      <c r="A221" s="307" t="s">
        <v>1507</v>
      </c>
      <c r="B221" s="305">
        <v>0</v>
      </c>
    </row>
    <row r="222" spans="1:2" ht="18" customHeight="1">
      <c r="A222" s="307" t="s">
        <v>1508</v>
      </c>
      <c r="B222" s="305">
        <v>0</v>
      </c>
    </row>
    <row r="223" spans="1:2" ht="18" customHeight="1">
      <c r="A223" s="307" t="s">
        <v>1509</v>
      </c>
      <c r="B223" s="305">
        <v>0</v>
      </c>
    </row>
    <row r="224" spans="1:2" ht="18" customHeight="1">
      <c r="A224" s="307" t="s">
        <v>1510</v>
      </c>
      <c r="B224" s="305">
        <v>0</v>
      </c>
    </row>
    <row r="225" spans="1:2" ht="18" customHeight="1">
      <c r="A225" s="307" t="s">
        <v>1511</v>
      </c>
      <c r="B225" s="305">
        <v>0</v>
      </c>
    </row>
    <row r="226" spans="1:2" ht="18" customHeight="1">
      <c r="A226" s="307" t="s">
        <v>1512</v>
      </c>
      <c r="B226" s="305">
        <v>1915</v>
      </c>
    </row>
    <row r="227" spans="1:2" ht="18" customHeight="1">
      <c r="A227" s="307" t="s">
        <v>1513</v>
      </c>
      <c r="B227" s="305">
        <v>0</v>
      </c>
    </row>
    <row r="228" spans="1:2" ht="18" customHeight="1">
      <c r="A228" s="307" t="s">
        <v>1514</v>
      </c>
      <c r="B228" s="305">
        <v>3018</v>
      </c>
    </row>
    <row r="229" spans="1:2" ht="18" customHeight="1">
      <c r="A229" s="307" t="s">
        <v>1515</v>
      </c>
      <c r="B229" s="305">
        <v>17554</v>
      </c>
    </row>
    <row r="230" spans="1:2" ht="18" customHeight="1">
      <c r="A230" s="307" t="s">
        <v>1516</v>
      </c>
      <c r="B230" s="305">
        <v>0</v>
      </c>
    </row>
    <row r="231" spans="1:2" ht="18" customHeight="1">
      <c r="A231" s="306" t="s">
        <v>1205</v>
      </c>
      <c r="B231" s="305">
        <f>B232</f>
        <v>8</v>
      </c>
    </row>
    <row r="232" spans="1:2" ht="18" customHeight="1">
      <c r="A232" s="306" t="s">
        <v>1517</v>
      </c>
      <c r="B232" s="305">
        <f>SUM(B233:B247)</f>
        <v>8</v>
      </c>
    </row>
    <row r="233" spans="1:2" ht="18" customHeight="1">
      <c r="A233" s="307" t="s">
        <v>1518</v>
      </c>
      <c r="B233" s="305">
        <v>0</v>
      </c>
    </row>
    <row r="234" spans="1:2" ht="18" customHeight="1">
      <c r="A234" s="307" t="s">
        <v>1519</v>
      </c>
      <c r="B234" s="305">
        <v>0</v>
      </c>
    </row>
    <row r="235" spans="1:2" ht="18" customHeight="1">
      <c r="A235" s="307" t="s">
        <v>1520</v>
      </c>
      <c r="B235" s="305">
        <v>4</v>
      </c>
    </row>
    <row r="236" spans="1:2" ht="18" customHeight="1">
      <c r="A236" s="307" t="s">
        <v>1521</v>
      </c>
      <c r="B236" s="305">
        <v>0</v>
      </c>
    </row>
    <row r="237" spans="1:2" ht="18" customHeight="1">
      <c r="A237" s="307" t="s">
        <v>1522</v>
      </c>
      <c r="B237" s="305">
        <v>0</v>
      </c>
    </row>
    <row r="238" spans="1:2" ht="18" customHeight="1">
      <c r="A238" s="307" t="s">
        <v>1523</v>
      </c>
      <c r="B238" s="305">
        <v>0</v>
      </c>
    </row>
    <row r="239" spans="1:2" ht="18" customHeight="1">
      <c r="A239" s="307" t="s">
        <v>1524</v>
      </c>
      <c r="B239" s="305">
        <v>0</v>
      </c>
    </row>
    <row r="240" spans="1:2" ht="18" customHeight="1">
      <c r="A240" s="307" t="s">
        <v>1525</v>
      </c>
      <c r="B240" s="305">
        <v>0</v>
      </c>
    </row>
    <row r="241" spans="1:2" ht="18" customHeight="1">
      <c r="A241" s="307" t="s">
        <v>1526</v>
      </c>
      <c r="B241" s="305">
        <v>0</v>
      </c>
    </row>
    <row r="242" spans="1:2" ht="18" customHeight="1">
      <c r="A242" s="307" t="s">
        <v>1527</v>
      </c>
      <c r="B242" s="305">
        <v>0</v>
      </c>
    </row>
    <row r="243" spans="1:2" ht="18" customHeight="1">
      <c r="A243" s="307" t="s">
        <v>1528</v>
      </c>
      <c r="B243" s="305">
        <v>3</v>
      </c>
    </row>
    <row r="244" spans="1:2" ht="18" customHeight="1">
      <c r="A244" s="307" t="s">
        <v>1529</v>
      </c>
      <c r="B244" s="305">
        <v>0</v>
      </c>
    </row>
    <row r="245" spans="1:2" ht="18" customHeight="1">
      <c r="A245" s="307" t="s">
        <v>1530</v>
      </c>
      <c r="B245" s="305">
        <v>0</v>
      </c>
    </row>
    <row r="246" spans="1:2" ht="18" customHeight="1">
      <c r="A246" s="307" t="s">
        <v>1531</v>
      </c>
      <c r="B246" s="305">
        <v>1</v>
      </c>
    </row>
    <row r="247" spans="1:2" ht="18" customHeight="1">
      <c r="A247" s="307" t="s">
        <v>1532</v>
      </c>
      <c r="B247" s="305">
        <v>0</v>
      </c>
    </row>
    <row r="248" spans="1:2" ht="18" customHeight="1">
      <c r="A248" s="308" t="s">
        <v>1533</v>
      </c>
      <c r="B248" s="305">
        <f>SUM(B249,B262)</f>
        <v>0</v>
      </c>
    </row>
    <row r="249" spans="1:2" ht="18" customHeight="1">
      <c r="A249" s="308" t="s">
        <v>1534</v>
      </c>
      <c r="B249" s="305">
        <f>SUM(B250:B261)</f>
        <v>0</v>
      </c>
    </row>
    <row r="250" spans="1:2" ht="18" customHeight="1">
      <c r="A250" s="309" t="s">
        <v>1535</v>
      </c>
      <c r="B250" s="305">
        <v>0</v>
      </c>
    </row>
    <row r="251" spans="1:2" ht="18" customHeight="1">
      <c r="A251" s="309" t="s">
        <v>1536</v>
      </c>
      <c r="B251" s="305">
        <v>0</v>
      </c>
    </row>
    <row r="252" spans="1:2" ht="18" customHeight="1">
      <c r="A252" s="309" t="s">
        <v>1537</v>
      </c>
      <c r="B252" s="305">
        <v>0</v>
      </c>
    </row>
    <row r="253" spans="1:2" ht="18" customHeight="1">
      <c r="A253" s="309" t="s">
        <v>1538</v>
      </c>
      <c r="B253" s="305">
        <v>0</v>
      </c>
    </row>
    <row r="254" spans="1:2" ht="18" customHeight="1">
      <c r="A254" s="309" t="s">
        <v>1539</v>
      </c>
      <c r="B254" s="305">
        <v>0</v>
      </c>
    </row>
    <row r="255" spans="1:2" ht="18" customHeight="1">
      <c r="A255" s="309" t="s">
        <v>1540</v>
      </c>
      <c r="B255" s="305">
        <v>0</v>
      </c>
    </row>
    <row r="256" spans="1:2" ht="18" customHeight="1">
      <c r="A256" s="309" t="s">
        <v>1541</v>
      </c>
      <c r="B256" s="305">
        <v>0</v>
      </c>
    </row>
    <row r="257" spans="1:2" ht="18" customHeight="1">
      <c r="A257" s="309" t="s">
        <v>1542</v>
      </c>
      <c r="B257" s="305">
        <v>0</v>
      </c>
    </row>
    <row r="258" spans="1:2" ht="18" customHeight="1">
      <c r="A258" s="309" t="s">
        <v>1543</v>
      </c>
      <c r="B258" s="305">
        <v>0</v>
      </c>
    </row>
    <row r="259" spans="1:2" ht="18" customHeight="1">
      <c r="A259" s="309" t="s">
        <v>1544</v>
      </c>
      <c r="B259" s="305">
        <v>0</v>
      </c>
    </row>
    <row r="260" spans="1:2" ht="18" customHeight="1">
      <c r="A260" s="309" t="s">
        <v>1545</v>
      </c>
      <c r="B260" s="305">
        <v>0</v>
      </c>
    </row>
    <row r="261" spans="1:2" ht="18" customHeight="1">
      <c r="A261" s="309" t="s">
        <v>1546</v>
      </c>
      <c r="B261" s="305">
        <v>0</v>
      </c>
    </row>
    <row r="262" spans="1:2" ht="18" customHeight="1">
      <c r="A262" s="308" t="s">
        <v>1547</v>
      </c>
      <c r="B262" s="305">
        <f>SUM(B263:B268)</f>
        <v>0</v>
      </c>
    </row>
    <row r="263" spans="1:2" ht="18" customHeight="1">
      <c r="A263" s="309" t="s">
        <v>999</v>
      </c>
      <c r="B263" s="305">
        <v>0</v>
      </c>
    </row>
    <row r="264" spans="1:2" ht="18" customHeight="1">
      <c r="A264" s="309" t="s">
        <v>1044</v>
      </c>
      <c r="B264" s="305">
        <v>0</v>
      </c>
    </row>
    <row r="265" spans="1:2" ht="18" customHeight="1">
      <c r="A265" s="309" t="s">
        <v>1548</v>
      </c>
      <c r="B265" s="305">
        <v>0</v>
      </c>
    </row>
    <row r="266" spans="1:2" ht="18" customHeight="1">
      <c r="A266" s="309" t="s">
        <v>1549</v>
      </c>
      <c r="B266" s="305">
        <v>0</v>
      </c>
    </row>
    <row r="267" spans="1:2" ht="18" customHeight="1">
      <c r="A267" s="309" t="s">
        <v>1550</v>
      </c>
      <c r="B267" s="305">
        <v>0</v>
      </c>
    </row>
    <row r="268" spans="1:2" ht="18" customHeight="1">
      <c r="A268" s="309" t="s">
        <v>1551</v>
      </c>
      <c r="B268" s="305"/>
    </row>
  </sheetData>
  <sheetProtection/>
  <mergeCells count="2">
    <mergeCell ref="A1:B1"/>
    <mergeCell ref="A2:B2"/>
  </mergeCells>
  <printOptions/>
  <pageMargins left="0.9048611111111111" right="0.7513888888888889" top="0.7083333333333334" bottom="0.5902777777777778" header="0.5118055555555555" footer="0.5118055555555555"/>
  <pageSetup fitToHeight="0" horizontalDpi="600" verticalDpi="600" orientation="portrait" paperSize="9" scale="80"/>
</worksheet>
</file>

<file path=xl/worksheets/sheet9.xml><?xml version="1.0" encoding="utf-8"?>
<worksheet xmlns="http://schemas.openxmlformats.org/spreadsheetml/2006/main" xmlns:r="http://schemas.openxmlformats.org/officeDocument/2006/relationships">
  <dimension ref="A1:J9"/>
  <sheetViews>
    <sheetView zoomScaleSheetLayoutView="100" workbookViewId="0" topLeftCell="A1">
      <selection activeCell="A1" sqref="A1:B1"/>
    </sheetView>
  </sheetViews>
  <sheetFormatPr defaultColWidth="10.00390625" defaultRowHeight="21" customHeight="1"/>
  <cols>
    <col min="1" max="1" width="25.625" style="129" customWidth="1"/>
    <col min="2" max="4" width="12.00390625" style="129" customWidth="1"/>
    <col min="5" max="5" width="10.75390625" style="129" customWidth="1"/>
    <col min="6" max="6" width="25.625" style="129" customWidth="1"/>
    <col min="7" max="9" width="10.25390625" style="129" customWidth="1"/>
    <col min="10" max="10" width="10.375" style="129" customWidth="1"/>
    <col min="11" max="16384" width="10.00390625" style="129" customWidth="1"/>
  </cols>
  <sheetData>
    <row r="1" spans="1:2" s="129" customFormat="1" ht="20.25">
      <c r="A1" s="132" t="s">
        <v>1552</v>
      </c>
      <c r="B1" s="132"/>
    </row>
    <row r="2" spans="1:10" s="129" customFormat="1" ht="45" customHeight="1">
      <c r="A2" s="82" t="s">
        <v>1553</v>
      </c>
      <c r="B2" s="82"/>
      <c r="C2" s="82"/>
      <c r="D2" s="82"/>
      <c r="E2" s="82"/>
      <c r="F2" s="82"/>
      <c r="G2" s="82"/>
      <c r="H2" s="82"/>
      <c r="I2" s="82"/>
      <c r="J2" s="82"/>
    </row>
    <row r="3" spans="1:10" s="129" customFormat="1" ht="45" customHeight="1">
      <c r="A3" s="83"/>
      <c r="B3" s="83"/>
      <c r="C3" s="83"/>
      <c r="D3" s="83"/>
      <c r="E3" s="83"/>
      <c r="F3" s="83"/>
      <c r="G3" s="296"/>
      <c r="H3" s="297" t="s">
        <v>2</v>
      </c>
      <c r="I3" s="298"/>
      <c r="J3" s="298"/>
    </row>
    <row r="4" spans="1:10" s="130" customFormat="1" ht="45" customHeight="1">
      <c r="A4" s="84" t="s">
        <v>3</v>
      </c>
      <c r="B4" s="32" t="s">
        <v>4</v>
      </c>
      <c r="C4" s="32" t="s">
        <v>5</v>
      </c>
      <c r="D4" s="32" t="s">
        <v>6</v>
      </c>
      <c r="E4" s="114" t="s">
        <v>7</v>
      </c>
      <c r="F4" s="84" t="s">
        <v>3</v>
      </c>
      <c r="G4" s="32" t="s">
        <v>4</v>
      </c>
      <c r="H4" s="32" t="s">
        <v>5</v>
      </c>
      <c r="I4" s="32" t="s">
        <v>6</v>
      </c>
      <c r="J4" s="114" t="s">
        <v>7</v>
      </c>
    </row>
    <row r="5" spans="1:10" s="130" customFormat="1" ht="45" customHeight="1">
      <c r="A5" s="84" t="s">
        <v>8</v>
      </c>
      <c r="B5" s="85">
        <f>SUM(B6:B8)</f>
        <v>1000</v>
      </c>
      <c r="C5" s="85">
        <f>SUM(C6:C8)</f>
        <v>1000</v>
      </c>
      <c r="D5" s="71">
        <f>SUM(D6:D8)</f>
        <v>1011</v>
      </c>
      <c r="E5" s="85"/>
      <c r="F5" s="84" t="s">
        <v>9</v>
      </c>
      <c r="G5" s="85">
        <f>SUM(G6:G7)</f>
        <v>1000</v>
      </c>
      <c r="H5" s="85">
        <f>SUM(H6:H7)</f>
        <v>1000</v>
      </c>
      <c r="I5" s="71">
        <f>SUM(I6:I8)</f>
        <v>1011</v>
      </c>
      <c r="J5" s="85"/>
    </row>
    <row r="6" spans="1:10" s="129" customFormat="1" ht="45" customHeight="1">
      <c r="A6" s="86" t="s">
        <v>1554</v>
      </c>
      <c r="B6" s="85"/>
      <c r="C6" s="85"/>
      <c r="D6" s="71"/>
      <c r="E6" s="85"/>
      <c r="F6" s="86" t="s">
        <v>11</v>
      </c>
      <c r="G6" s="85"/>
      <c r="H6" s="85"/>
      <c r="I6" s="71"/>
      <c r="J6" s="85"/>
    </row>
    <row r="7" spans="1:10" s="129" customFormat="1" ht="45" customHeight="1">
      <c r="A7" s="86" t="s">
        <v>12</v>
      </c>
      <c r="B7" s="85">
        <v>1000</v>
      </c>
      <c r="C7" s="85">
        <v>1000</v>
      </c>
      <c r="D7" s="71">
        <v>1011</v>
      </c>
      <c r="E7" s="87">
        <v>0.011</v>
      </c>
      <c r="F7" s="88" t="s">
        <v>1555</v>
      </c>
      <c r="G7" s="85">
        <v>1000</v>
      </c>
      <c r="H7" s="85">
        <v>1000</v>
      </c>
      <c r="I7" s="71">
        <v>1011</v>
      </c>
      <c r="J7" s="87"/>
    </row>
    <row r="8" spans="1:10" s="129" customFormat="1" ht="45" customHeight="1">
      <c r="A8" s="88" t="s">
        <v>61</v>
      </c>
      <c r="B8" s="85"/>
      <c r="C8" s="85"/>
      <c r="D8" s="85"/>
      <c r="E8" s="85"/>
      <c r="F8" s="86" t="s">
        <v>1556</v>
      </c>
      <c r="G8" s="89"/>
      <c r="H8" s="89"/>
      <c r="I8" s="89"/>
      <c r="J8" s="85"/>
    </row>
    <row r="9" spans="1:10" s="129" customFormat="1" ht="45" customHeight="1">
      <c r="A9" s="90"/>
      <c r="B9" s="89"/>
      <c r="C9" s="89"/>
      <c r="D9" s="89"/>
      <c r="E9" s="89"/>
      <c r="F9" s="90"/>
      <c r="G9" s="89"/>
      <c r="H9" s="89"/>
      <c r="I9" s="89"/>
      <c r="J9" s="85"/>
    </row>
  </sheetData>
  <sheetProtection/>
  <mergeCells count="3">
    <mergeCell ref="A1:B1"/>
    <mergeCell ref="A2:J2"/>
    <mergeCell ref="H3:J3"/>
  </mergeCells>
  <printOptions/>
  <pageMargins left="0.7513888888888889" right="0.7513888888888889" top="1" bottom="1" header="0.5118055555555555" footer="0.5118055555555555"/>
  <pageSetup fitToHeight="0"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祸害遗千年</cp:lastModifiedBy>
  <dcterms:created xsi:type="dcterms:W3CDTF">2023-02-16T10:24:08Z</dcterms:created>
  <dcterms:modified xsi:type="dcterms:W3CDTF">2024-02-22T09:58:57Z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KSOReadingLayo">
    <vt:bool>false</vt:bool>
  </property>
  <property fmtid="{D5CDD505-2E9C-101B-9397-08002B2CF9AE}" pid="5" name="I">
    <vt:lpwstr>D16D75443B2C470FBE79FB9EAFFD18FE</vt:lpwstr>
  </property>
</Properties>
</file>